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 activeTab="1"/>
  </bookViews>
  <sheets>
    <sheet name="PL1. BẢNG TỔNG HỢP VỐN" sheetId="3" r:id="rId1"/>
    <sheet name="PL2.TỔNG HỢP DỰ ÁN 2025" sheetId="1" r:id="rId2"/>
  </sheets>
  <definedNames>
    <definedName name="_xlnm.Print_Area" localSheetId="1">'PL2.TỔNG HỢP DỰ ÁN 2025'!$A$1:$T$52</definedName>
    <definedName name="_xlnm.Print_Titles" localSheetId="0">'PL1. BẢNG TỔNG HỢP VỐN'!$6:$6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 l="1"/>
  <c r="K14" i="1"/>
  <c r="L14" i="1"/>
  <c r="M14" i="1"/>
  <c r="N14" i="1"/>
  <c r="O14" i="1"/>
  <c r="I20" i="1"/>
  <c r="K17" i="1"/>
  <c r="M17" i="1"/>
  <c r="C18" i="3" l="1"/>
  <c r="C17" i="3"/>
  <c r="C16" i="3"/>
  <c r="C15" i="3"/>
  <c r="C14" i="3"/>
  <c r="C12" i="3"/>
  <c r="C11" i="3"/>
  <c r="J13" i="1"/>
  <c r="J12" i="1" s="1"/>
  <c r="O13" i="1"/>
  <c r="O12" i="1" s="1"/>
  <c r="K13" i="1"/>
  <c r="K12" i="1" s="1"/>
  <c r="L13" i="1"/>
  <c r="L12" i="1" s="1"/>
  <c r="M13" i="1"/>
  <c r="M12" i="1" s="1"/>
  <c r="N13" i="1"/>
  <c r="N12" i="1" s="1"/>
  <c r="J21" i="1"/>
  <c r="K21" i="1"/>
  <c r="L21" i="1"/>
  <c r="M21" i="1"/>
  <c r="N21" i="1"/>
  <c r="O21" i="1"/>
  <c r="I21" i="1"/>
  <c r="J22" i="1"/>
  <c r="K22" i="1"/>
  <c r="L22" i="1"/>
  <c r="M22" i="1"/>
  <c r="N22" i="1"/>
  <c r="O22" i="1"/>
  <c r="I22" i="1"/>
  <c r="J27" i="1"/>
  <c r="K27" i="1"/>
  <c r="L27" i="1"/>
  <c r="M27" i="1"/>
  <c r="N27" i="1"/>
  <c r="O27" i="1"/>
  <c r="I27" i="1"/>
  <c r="I33" i="1"/>
  <c r="J33" i="1"/>
  <c r="K33" i="1"/>
  <c r="L33" i="1"/>
  <c r="M33" i="1"/>
  <c r="N33" i="1"/>
  <c r="O33" i="1"/>
  <c r="I34" i="1"/>
  <c r="J34" i="1"/>
  <c r="K34" i="1"/>
  <c r="L34" i="1"/>
  <c r="M34" i="1"/>
  <c r="N34" i="1"/>
  <c r="O34" i="1"/>
  <c r="J38" i="1"/>
  <c r="K38" i="1"/>
  <c r="L38" i="1"/>
  <c r="M38" i="1"/>
  <c r="N38" i="1"/>
  <c r="O38" i="1"/>
  <c r="I38" i="1"/>
  <c r="J46" i="1"/>
  <c r="K46" i="1"/>
  <c r="L46" i="1"/>
  <c r="M46" i="1"/>
  <c r="N46" i="1"/>
  <c r="O46" i="1"/>
  <c r="I46" i="1"/>
  <c r="J48" i="1"/>
  <c r="K48" i="1"/>
  <c r="L48" i="1"/>
  <c r="M48" i="1"/>
  <c r="N48" i="1"/>
  <c r="O48" i="1"/>
  <c r="I48" i="1"/>
  <c r="J50" i="1"/>
  <c r="K50" i="1"/>
  <c r="L50" i="1"/>
  <c r="M50" i="1"/>
  <c r="N50" i="1"/>
  <c r="O50" i="1"/>
  <c r="I50" i="1"/>
  <c r="J51" i="1"/>
  <c r="K51" i="1"/>
  <c r="L51" i="1"/>
  <c r="M51" i="1"/>
  <c r="N51" i="1"/>
  <c r="O51" i="1"/>
  <c r="I51" i="1"/>
  <c r="I40" i="1"/>
  <c r="I41" i="1"/>
  <c r="I42" i="1"/>
  <c r="I43" i="1"/>
  <c r="I44" i="1"/>
  <c r="I39" i="1"/>
  <c r="I24" i="1"/>
  <c r="I23" i="1"/>
  <c r="C9" i="3" l="1"/>
  <c r="I52" i="1"/>
  <c r="V47" i="1"/>
  <c r="M47" i="1"/>
  <c r="K47" i="1"/>
  <c r="I47" i="1"/>
  <c r="J47" i="1"/>
  <c r="U45" i="1"/>
  <c r="L29" i="1" l="1"/>
  <c r="U28" i="1"/>
  <c r="L28" i="1"/>
  <c r="I18" i="1" l="1"/>
  <c r="I19" i="1"/>
  <c r="I17" i="1"/>
  <c r="I13" i="1" l="1"/>
  <c r="I12" i="1" s="1"/>
  <c r="I16" i="1"/>
  <c r="I15" i="1"/>
  <c r="U36" i="1" l="1"/>
  <c r="V26" i="1" l="1"/>
  <c r="A5" i="1" l="1"/>
  <c r="A4" i="1"/>
  <c r="C13" i="3" l="1"/>
  <c r="C10" i="3" s="1"/>
  <c r="C8" i="3" s="1"/>
  <c r="C7" i="3" s="1"/>
</calcChain>
</file>

<file path=xl/sharedStrings.xml><?xml version="1.0" encoding="utf-8"?>
<sst xmlns="http://schemas.openxmlformats.org/spreadsheetml/2006/main" count="384" uniqueCount="204">
  <si>
    <t>ĐVT: triệu đồng</t>
  </si>
  <si>
    <t>STT</t>
  </si>
  <si>
    <t>Tiến độ triển khai dự án</t>
  </si>
  <si>
    <t>Ghi chú</t>
  </si>
  <si>
    <t>Ngân sách trung ương</t>
  </si>
  <si>
    <t>Ngân sách huyện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</si>
  <si>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</si>
  <si>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</si>
  <si>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</si>
  <si>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</si>
  <si>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</si>
  <si>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</si>
  <si>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</si>
  <si>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</si>
  <si>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</si>
  <si>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</si>
  <si>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</si>
  <si>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</si>
  <si>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</si>
  <si>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</si>
  <si>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</si>
  <si>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I</t>
  </si>
  <si>
    <t>UBND xã Chư Pưh</t>
  </si>
  <si>
    <t>GN</t>
  </si>
  <si>
    <t>II</t>
  </si>
  <si>
    <t>DỰ ÁN ĐẦU TƯ TỪ NGÂN SÁCH XÃ</t>
  </si>
  <si>
    <t>UBND thị trấn Nhơn Hòa</t>
  </si>
  <si>
    <t>Kiểm kê đất đai, lập bản đồ hiện trạng sử dụng đất năm 2024, xã Chư Don, huyện Chư Pưh, tỉnh Gia Lai</t>
  </si>
  <si>
    <t>Kiểm kê đất đai và lập bản đồ hiện trạng sử dụng đất năm 2024 thị trấn Nhơn Hoà, huyện Chư Pưh, tỉnh Gia Lai</t>
  </si>
  <si>
    <t>UBND xã Chư Don</t>
  </si>
  <si>
    <t xml:space="preserve">66/QĐ-UBND ngày 15/01/2025 </t>
  </si>
  <si>
    <t>Dự án 4: Đầu tư CSHT thiết yếu phục vụ sản xuất và đời sống trong vùng đồng bào DTTS…</t>
  </si>
  <si>
    <t>Dự án 6: Bảo tồn, phát huy giá trị văn hóa truyền thống tốt đẹp của các DTTS gắn với phát triển du lịch</t>
  </si>
  <si>
    <t>Dự án 1. Hỗ trợ nhà ở</t>
  </si>
  <si>
    <t>Dự án 1. Hỗ trợ nhà ở  xã Chư Don</t>
  </si>
  <si>
    <t>Dự án 1. Hỗ trợ nhà ở  xã Ia Phang</t>
  </si>
  <si>
    <t>Nhà văn hóa thôn Plei Lao</t>
  </si>
  <si>
    <t>346/QĐ-UBND ngày 26/3/2025</t>
  </si>
  <si>
    <t>1216/QĐ-UBND ngày 24/12/2024</t>
  </si>
  <si>
    <t>TỔNG CỘNG</t>
  </si>
  <si>
    <t xml:space="preserve">47/QĐ-UBND ngày 21/01/2025 </t>
  </si>
  <si>
    <t>oki</t>
  </si>
  <si>
    <t>TT</t>
  </si>
  <si>
    <t>Nguồn vốn</t>
  </si>
  <si>
    <t>PHỤ LỤC 02</t>
  </si>
  <si>
    <t>Dự án cấp xã quản lý</t>
  </si>
  <si>
    <t>Dự án đầu tư từ ngân sách xã</t>
  </si>
  <si>
    <t>Dự án thuộc Chương trình kiên cố hóa hạ tầng giao thông và kênh mương</t>
  </si>
  <si>
    <t>DỰ ÁN THUỘC CHƯƠNG TRÌNH MTQG PHÁT TRIỂN KINH TẾ - XÃ HỘI VÙNG ĐỒNG BÀO DTTS VÀ MN</t>
  </si>
  <si>
    <t>Chương trình MTQG phát triển kinh tế - xã hội vùng đồng bào DTTS và miền núi</t>
  </si>
  <si>
    <t>3.1</t>
  </si>
  <si>
    <t>3.2</t>
  </si>
  <si>
    <t>Chương trình MTQG Xây dựng nông thôn mới</t>
  </si>
  <si>
    <t>Phụ lục 01</t>
  </si>
  <si>
    <t>(Kèm theo Tờ trình số           /TTr-UBND, ngày         /7/2025 của Ủy ban nhân dân xã)</t>
  </si>
  <si>
    <t>Tiền sử dụng đất xã</t>
  </si>
  <si>
    <t>Nguồn tiền sử dụng đất xã Chư Pưh</t>
  </si>
  <si>
    <t>PHÂN BỔ CHI TIẾT KẾ HOẠCH ĐẦU TƯ CÔNG XÃ CHƯ PƯH SAU KHI SẮP XẾP CHÍNH QUYỀN ĐỊA PHƯƠNG 02 CẤP</t>
  </si>
  <si>
    <t>NĂM 2025</t>
  </si>
  <si>
    <t>I.1</t>
  </si>
  <si>
    <t>I.2</t>
  </si>
  <si>
    <t>II.1</t>
  </si>
  <si>
    <t>II.2</t>
  </si>
  <si>
    <t>Địa điểm xây dựng</t>
  </si>
  <si>
    <t>Nội dung</t>
  </si>
  <si>
    <t>Địa điểm mở tài khoản của dự án</t>
  </si>
  <si>
    <t>Mã số dự án đầu tư</t>
  </si>
  <si>
    <t>Mã ngành kinh tế (loại, khoản)</t>
  </si>
  <si>
    <t>Thời gian khởi công, hoàn thành</t>
  </si>
  <si>
    <t>Quyết định đầu tư dự án (*)</t>
  </si>
  <si>
    <t>Số, ngày, tháng, năm</t>
  </si>
  <si>
    <t>Tổng mức đầu tư</t>
  </si>
  <si>
    <t>Tổng số</t>
  </si>
  <si>
    <t>Trong đó: phần vốn từ ngân sách nhà nước</t>
  </si>
  <si>
    <t>Xã Chư Pưh</t>
  </si>
  <si>
    <t>Chi chú</t>
  </si>
  <si>
    <t>Đơn vị tính: triệu đồng</t>
  </si>
  <si>
    <t>Dự án chưa triển khai</t>
  </si>
  <si>
    <t xml:space="preserve">Dự án 1. Hỗ trợ nhà ở thị trấn Nhơn Hòa </t>
  </si>
  <si>
    <t>BQL Chương trình MTQG thị trấn Nhơn Hòa</t>
  </si>
  <si>
    <t>BQL Chương trình MTQG xã Chư Don</t>
  </si>
  <si>
    <t>BQL Chương trình MTQG xã Ia Phang</t>
  </si>
  <si>
    <t xml:space="preserve">
Kế hoạch đầu tư công năm 2025
G</t>
  </si>
  <si>
    <t>Hệ thống kênh mương khu vực đập Thơh Ga; Hạng mục: Kênh VC1,VC1-2, VC1-4 &amp; CTTK</t>
  </si>
  <si>
    <t>24/QĐ-UBND, ngày 07/01/2025</t>
  </si>
  <si>
    <t>I.3</t>
  </si>
  <si>
    <t>CHƯƠNG TRÌNH MTQG XÂY DỰNG NÔNG THÔN MỚI</t>
  </si>
  <si>
    <t>Đường làng Chư Pố 2 (Nhánh 1: tuyến qua nhà ông Rah Lan Buk; Nhánh 2: tuyến qua nhà ông Siu Jon)</t>
  </si>
  <si>
    <t>Dự án đã hoàn thành nhưng còn 7,3 triệu đồng - vốn huy động chưa thu để thanh toán cho đơn vị thi công</t>
  </si>
  <si>
    <t>508/QĐ-UBND ngày 14/5/2025</t>
  </si>
  <si>
    <t>340-341</t>
  </si>
  <si>
    <t>280-283</t>
  </si>
  <si>
    <t>160-161</t>
  </si>
  <si>
    <t>280-292</t>
  </si>
  <si>
    <t>Trong đó</t>
  </si>
  <si>
    <t>Thu hồi vốn đã ứng trước</t>
  </si>
  <si>
    <t>Trả nợ đọng xây dựng cơ bản</t>
  </si>
  <si>
    <t>Nguồn vốn đầu tư</t>
  </si>
  <si>
    <t>Quy mô</t>
  </si>
  <si>
    <t>CÁC DỰ ÁN ĐÃ HOÀN THÀNH, DỞ DANG, CHƯA THỰC HIỆN THUỘC ĐẦU TƯ CÔNG CẤP HUYỆN, CẤP XÃ TRƯỚC SẮP XẾP CHUYỂN GIAO VỀ XÃ CHƯ PƯH</t>
  </si>
  <si>
    <t>CÁC DỰ ÁN  DO CẤP HUYỆN QUẢN LÝ</t>
  </si>
  <si>
    <t>Trường TH và THCS Kpă Klơng</t>
  </si>
  <si>
    <t>Nhà học 04 phòng</t>
  </si>
  <si>
    <t>64/NQ-HĐND ngày 29/12/2021; 183/NQ-HĐND ngày 22/12/2023</t>
  </si>
  <si>
    <t>2024-2025</t>
  </si>
  <si>
    <t>Kế hoạch đầu tư công trung hạn giai đoạn 2021-2025</t>
  </si>
  <si>
    <t xml:space="preserve">BQL Dự án ĐTXD </t>
  </si>
  <si>
    <t>Dự án đã hoàn thành</t>
  </si>
  <si>
    <t>Đường nội bộ Bãi rác huyện Chư Pưh</t>
  </si>
  <si>
    <t xml:space="preserve">Chiều dài 300m; Mặt đường BTXM M250 rộng 3,5m; Hệ thống thoát nước </t>
  </si>
  <si>
    <t>Phòng Kinh tế, Hạ tầng và Độ thị</t>
  </si>
  <si>
    <t>A</t>
  </si>
  <si>
    <t>Trường THCS Lý Thường Kiệt, xã Ia Phang, huyện Chư Pưh. Hạng mục: Nhà học bộ môn và các hạng mục phụ</t>
  </si>
  <si>
    <t>Công trình cấp III, 2 tầng; Diện tích xây dựng: 386,9m2</t>
  </si>
  <si>
    <t>Bảo dưỡng, sữa chữa các tuyến đường nội thị thị trấn Nhơn Hòa (03 tuyến: Đường làng Plei Thông A; đường Wừu, thôn Plei Dj Riêk; đoạn đầu đường 17/3)</t>
  </si>
  <si>
    <t>Mở rộng nền, mặt đường và xây dựng vỉa hè, hệ thống thoát nước tuyến đường từ Trường THCS Nguyễn Trãi đến cuối đường Tôn Thất Thuyết</t>
  </si>
  <si>
    <t>Sữa chữa một số đoạn bị hư hỏng, bong tróc mợp mặt, vá ổ gà</t>
  </si>
  <si>
    <t xml:space="preserve">Mặt đường mở rộng bằng đá dăm láng nhựa 3 lớp, bó vỉa bằng bê tông; vỉa hè; hệ thống thoát nước hoàn chỉnh </t>
  </si>
  <si>
    <t>BQL Công trình Đô thị và VSMT</t>
  </si>
  <si>
    <t>DỰ ÁN DO CẤP XÃ QUẢN LÝ</t>
  </si>
  <si>
    <t>DỰ ÁN THUỘC CHƯƠNG TRÌNH KIÊN CỐ HÓA HẠ TÀNG GIAO THÔNG VÀ KÊNH MƯƠNG</t>
  </si>
  <si>
    <t>Đường GTNT thôn Hòa Tín (đoạn từ nhà ông Nguyễn Văn Phước đến nhà ông Nguyễn Trung)</t>
  </si>
  <si>
    <t>Đường thôn Plei Hrai Dong, thị trấn Nhơn Hòa (đoạn 1: từ nhà SHCĐ thôn đến nhà Kpă Chul, đoạn 2: từ nhà Siu Phao đến nhà Ksor Blet)</t>
  </si>
  <si>
    <t>Chiều dài L=1.369,98m; mặt đường bê tông xi măng mác 250, dày 16cm; Bn=5,0m; Bm=3,5m</t>
  </si>
  <si>
    <t>Chiều dài L=1.012,38m; mặt đường bê tông xi măng mác 250, dày 18cm; Bm=3,5m</t>
  </si>
  <si>
    <t>101/QĐ-UBND ngày 09/8/2024</t>
  </si>
  <si>
    <t>113/QĐ-UBND ngày 20/8/2024</t>
  </si>
  <si>
    <t>- Ngân sách tỉnh: 720 triệu đồng.
- Ngân sách huyện: 288 triệu đồng.
- Ngân sách xã (thị trấn Nhơn Hòa cũ): 129,6 triệu đồng.
- Vốn huy động: 302,4 triệu đồng.</t>
  </si>
  <si>
    <t xml:space="preserve">Vốn đã giải ngân từ khởi công đến hết kế hoạch năm trước </t>
  </si>
  <si>
    <t>Dự án đã hoàn thành nhưng còn 65.246 triệu đồng  chưa thanh toán thuộc nguồn vốn huy động đóng góp, gồm:
- Chi phí xây lắp: 2,146 triệu đồng.
- Chi phí bảo hành: 63,1 triệu đồng</t>
  </si>
  <si>
    <t>- Ngân sách tỉnh: 626 triệu đồng.
- Ngân sách huyện: 250,4 triệu đồng.
- Ngân sách xã (thị trấn Nhơn Hòa cũ): 187,8 triệu đồng.
- Vốn huy động: 187,8 triệu đồng.</t>
  </si>
  <si>
    <t>Dự án đã hoàn thành nhưng còn 54,572 triệu đồng - chi phí bảo hành -  vốn huy động chưa thanh toán</t>
  </si>
  <si>
    <t>II.3</t>
  </si>
  <si>
    <t>Nguồn ngân sách tỉnh</t>
  </si>
  <si>
    <t>Hỗ trợ nhà ở</t>
  </si>
  <si>
    <t>Nguồn ngân sách trung ương</t>
  </si>
  <si>
    <t xml:space="preserve">Tuyến ống kênh chính bằng BTCT M200 đá 1x2 dày 30cm và các tuyến, kênh. </t>
  </si>
  <si>
    <t>II.4</t>
  </si>
  <si>
    <t>II.3.2</t>
  </si>
  <si>
    <t>II.3.3</t>
  </si>
  <si>
    <t>- Nguồn ngân sách trung ương: 148,6 triệu đồng.
- Ngân sách tỉnh: 81,6 triệu đồng.
- Ngân sách xã Chư Pưh (nguồn tiền sử dụng đất):  340 triệu đồng.</t>
  </si>
  <si>
    <t xml:space="preserve"> Nhà văn hóa và các hạng mục phụ
</t>
  </si>
  <si>
    <t>Kiểm kê đất đai, lập bản đồ hiện trạng sử dụng đất</t>
  </si>
  <si>
    <t>Dự án đang triển khai:
- UBND thị trấn Nhơn Hòa (cũ) đã giải ngân: 67 triệu đồng.
- Số vốn còn lại UBND xã Chư Pưh tiếp tục thực hiện: 30,73 triệu đồng</t>
  </si>
  <si>
    <t>Dự án đang triển khai:
- UBND xã Chư Don (cũ) đã giải ngân: 176 triệu đồng.
- Số vốn còn lại UBND xã Chư Pưh tiếp tục thực hiện: 132 triệu đồng.</t>
  </si>
  <si>
    <t>Dự án đang triển khai:
- UBND xã Chư Don (cũ) đã giải ngân: 1.532,573 triệu đồng.
- Số vốn còn lại UBND xã Chư Pưh tiếp tục thực hiện: 828,427 triệu đồng.</t>
  </si>
  <si>
    <t>43/QĐ-UBND ngày 21/02/2025</t>
  </si>
  <si>
    <t>Đường BTXM M250, tổng chiều dài L=580m</t>
  </si>
  <si>
    <t>B</t>
  </si>
  <si>
    <t>Đầu tư hệ thống mương, cống thoát nước</t>
  </si>
  <si>
    <t>Đơn vị chủ đầu tư mới; tiếp tục quản lý, triển khai thực hiện</t>
  </si>
  <si>
    <t>CÁC DỰ ÁN KHỞI CÔNG MỚI - XÃ CHƯ PƯH</t>
  </si>
  <si>
    <t>Kiểm kê đất đai, lập bản đồ hiện trạng sử dụng đất năm 2024, xã Ia Phang, huyện Chư Pưh, tỉnh Gia Lai</t>
  </si>
  <si>
    <t>Nâng cấp, sửa chữa cổng, trụ cờ, trụ sở UBND xã</t>
  </si>
  <si>
    <t>67/QĐ-UBND ngày 17/3/2025</t>
  </si>
  <si>
    <t>24/QĐ-UBND ngày 20/01/2025</t>
  </si>
  <si>
    <t>Nâng cấp, sửa chữa cổng, trụ cờ</t>
  </si>
  <si>
    <t>UBND xã Ia Phang</t>
  </si>
  <si>
    <t>Đường GT thôn Hòa An; hạng mục: Nền, mặt đường và hệ thống thoát nước</t>
  </si>
  <si>
    <t>Đường GT thôn Hòa Hiệp; hạng mục: Nền, mặt đường và hệ thống thoát nước</t>
  </si>
  <si>
    <t>Đường GT thôn Hòa Bình; hạng mục: Nền, mặt đường</t>
  </si>
  <si>
    <t>Chiều dài L=238,87m; mặt đường bê tông xi măng mác 250, dày 18cm; Bn=4,5m, Bm=3,5m</t>
  </si>
  <si>
    <t>Chiều dài L=700m; mặt đường bê tông xi măng mác 250, dày 18cm; Bn=4,5m, Bm=3,5m</t>
  </si>
  <si>
    <t>Chiều dài L=432m; mặt đường bê tông xi măng mác 250, dày 18cm; Bn=4,5m, Bm=3,5m</t>
  </si>
  <si>
    <t>198/QĐ-UBND ngày 28/4/2025</t>
  </si>
  <si>
    <t>200/QĐ-UBND ngày 28/4/2025</t>
  </si>
  <si>
    <t>199/QĐ-UBND ngày 28/4/2025</t>
  </si>
  <si>
    <t>- Ngân sách tỉnh: 156 triệu đồng.
- Ngân sách xã (thị trấn Nhơn Hòa cũ): 62,4 triệu đồng.
- Vốn huy động: 93,6 triệu đồng.</t>
  </si>
  <si>
    <t>- Ngân sách tỉnh: 420 triệu đồng.
- Ngân sách xã (thị trấn Nhơn Hòa cũ): 168 triệu đồng.
- Vốn huy động: 252 triệu đồng.</t>
  </si>
  <si>
    <t>- Ngân sách tỉnh: 270 triệu đồng.
- Ngân sách xã (thị trấn Nhơn Hòa cũ): 108 triệu đồng.
- Vốn huy động: 162 triệu đồng.</t>
  </si>
  <si>
    <t>Đường GTNT Plei Thông A</t>
  </si>
  <si>
    <t>Hệ thống mương thoát nước đường Plei Lao, thị trấn Nhơn Hòa</t>
  </si>
  <si>
    <t>Đường nội đồng cánh đồng Thơh Ga (đoạn nối tiếp)</t>
  </si>
  <si>
    <t>Đường giao thông từ đường liên xã tiếp giáp nhà ông Rah Lan Phương</t>
  </si>
  <si>
    <t>Đường giao thông phía đông thôn Plei Lốp (lô2)</t>
  </si>
  <si>
    <t>Đường giao thông làng Phung (Nhánh 1: tuyến qua nhà ông Rah Lan Lơn; Nhánh 2: tuyến qua nhà ông Siu Thố)</t>
  </si>
  <si>
    <t>63/QĐ-UBND ngày 24/2/2025</t>
  </si>
  <si>
    <t>144/QĐ-UBND ngày 20/3/2025</t>
  </si>
  <si>
    <t>Đường BTXM M250</t>
  </si>
  <si>
    <t>II.3.1</t>
  </si>
  <si>
    <t>070-072 và 073</t>
  </si>
  <si>
    <t>1281/QĐ-UBND ngày 31/12/2024</t>
  </si>
  <si>
    <t>993/QĐ-UBND ngày 06/8/2024</t>
  </si>
  <si>
    <t>070-073</t>
  </si>
  <si>
    <t>1283/QĐ-UBND ngày 31/12/2024</t>
  </si>
  <si>
    <t>1275/QĐ-UBND ngày 30/12/2024</t>
  </si>
  <si>
    <t>280-312</t>
  </si>
  <si>
    <t>Các dự án đã hoàn thành, dở dang, chưa thực hiện thuộc đầu tư công cấp huyện, cấp xã trước sắp xếp chuyển giao về xã Chư Pưh</t>
  </si>
  <si>
    <t>Kế hoạch đầu tư công năm 2025 xã Chư Pưh</t>
  </si>
  <si>
    <t>Các dự án do cấp huyện quản lý</t>
  </si>
  <si>
    <t>Các dự án khởi công mới - xã Chư Pưh</t>
  </si>
  <si>
    <t>3.3</t>
  </si>
  <si>
    <t>TỔNG HỢP NGUỒN VỐN THUỘC KẾ HOẠCH ĐẦU TƯ CÔNG NĂM 2025 - XÃ CHƯ PƯH 
SAU KHI SẮP XẾP CHÍNH QUYỀN ĐỊA PHƯƠNG 02 CẤP</t>
  </si>
  <si>
    <t>I.4</t>
  </si>
  <si>
    <t>- Nguồn ngân sách trung ương: 484 triệu đồng.
- Nguồn vốn huy động: 53,8 triệu đồng.</t>
  </si>
  <si>
    <t>Dự án đang triển khai</t>
  </si>
  <si>
    <t>Hệ thống thoát nước thôn Ia Khưng, Plei Thơ Ga A, đường Lý Thái Tổ - thôn Hòa Tín xã Chư Pưh</t>
  </si>
  <si>
    <t>Dự án đã hoàn thành (nguồn tỉnh phân cấp: 3.379,356 triệu đồng, nguồn tiết kiệm chi: 700,644 triệu đồng)</t>
  </si>
  <si>
    <t>Chủ đầu tư/đại diện chủ đầu tư  cũ</t>
  </si>
  <si>
    <t>Hoàn ứng chi bồi thường GPMB khu vực quy hoạch: Sân vận động huyện năm 2017</t>
  </si>
  <si>
    <t>220-221</t>
  </si>
  <si>
    <t>348/QĐ-UBND ngày 20/7/2017</t>
  </si>
  <si>
    <t>Hoàn ứng bồi thường, GPMB</t>
  </si>
  <si>
    <t>(Kèm theo Tờ trình số           /TTr-UBND, ngày         /8/2025 của UBND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</si>
</sst>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#,##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name val="VNtimes new roman"/>
      <family val="2"/>
    </font>
    <font>
      <sz val="12"/>
      <color theme="1"/>
      <name val="Times New Roman"/>
      <family val="1"/>
    </font>
    <font>
      <sz val="11"/>
      <color indexed="64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1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2" xfId="7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" xfId="7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10" fillId="4" borderId="2" xfId="7" applyNumberFormat="1" applyFont="1" applyFill="1" applyBorder="1" applyAlignment="1">
      <alignment horizontal="center" vertical="center" wrapText="1"/>
    </xf>
    <xf numFmtId="0" fontId="10" fillId="4" borderId="2" xfId="7" applyFont="1" applyFill="1" applyBorder="1" applyAlignment="1">
      <alignment horizontal="center" vertical="center" wrapText="1"/>
    </xf>
    <xf numFmtId="3" fontId="3" fillId="4" borderId="2" xfId="7" applyNumberFormat="1" applyFont="1" applyFill="1" applyBorder="1" applyAlignment="1">
      <alignment horizontal="center" vertical="center" wrapText="1"/>
    </xf>
    <xf numFmtId="165" fontId="3" fillId="2" borderId="0" xfId="3" applyNumberFormat="1" applyFont="1" applyFill="1" applyAlignment="1">
      <alignment horizontal="center" vertical="center" wrapText="1"/>
    </xf>
    <xf numFmtId="165" fontId="3" fillId="2" borderId="0" xfId="3" applyNumberFormat="1" applyFont="1" applyFill="1" applyAlignment="1">
      <alignment horizontal="left" vertical="center" wrapText="1"/>
    </xf>
    <xf numFmtId="49" fontId="3" fillId="2" borderId="0" xfId="3" applyNumberFormat="1" applyFont="1" applyFill="1" applyAlignment="1">
      <alignment horizontal="center" vertical="center" wrapText="1"/>
    </xf>
    <xf numFmtId="167" fontId="3" fillId="2" borderId="0" xfId="1" applyNumberFormat="1" applyFont="1" applyFill="1" applyAlignment="1">
      <alignment horizontal="center" vertical="center" wrapText="1"/>
    </xf>
    <xf numFmtId="3" fontId="11" fillId="2" borderId="2" xfId="5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3" fontId="13" fillId="2" borderId="2" xfId="5" quotePrefix="1" applyNumberFormat="1" applyFont="1" applyFill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10" fillId="2" borderId="2" xfId="5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3" fillId="2" borderId="2" xfId="5" quotePrefix="1" applyNumberFormat="1" applyFont="1" applyFill="1" applyBorder="1" applyAlignment="1">
      <alignment horizontal="center" vertical="center" wrapText="1"/>
    </xf>
    <xf numFmtId="167" fontId="3" fillId="2" borderId="0" xfId="3" applyNumberFormat="1" applyFont="1" applyFill="1" applyAlignment="1">
      <alignment horizontal="center" vertical="center" wrapText="1"/>
    </xf>
    <xf numFmtId="167" fontId="11" fillId="2" borderId="2" xfId="5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3" fontId="11" fillId="0" borderId="2" xfId="5" quotePrefix="1" applyNumberFormat="1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horizontal="center" vertical="center" wrapText="1"/>
    </xf>
    <xf numFmtId="167" fontId="3" fillId="0" borderId="0" xfId="3" applyNumberFormat="1" applyFont="1" applyFill="1" applyAlignment="1">
      <alignment horizontal="center" vertical="center" wrapText="1"/>
    </xf>
    <xf numFmtId="0" fontId="11" fillId="0" borderId="2" xfId="5" quotePrefix="1" applyNumberFormat="1" applyFont="1" applyFill="1" applyBorder="1" applyAlignment="1">
      <alignment horizontal="center" vertical="center" wrapText="1"/>
    </xf>
    <xf numFmtId="0" fontId="13" fillId="0" borderId="2" xfId="5" quotePrefix="1" applyNumberFormat="1" applyFont="1" applyFill="1" applyBorder="1" applyAlignment="1">
      <alignment horizontal="center" vertical="center" wrapText="1"/>
    </xf>
    <xf numFmtId="167" fontId="13" fillId="0" borderId="2" xfId="5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6" applyFont="1" applyFill="1" applyBorder="1" applyAlignment="1">
      <alignment horizontal="justify" vertical="center" wrapText="1"/>
    </xf>
    <xf numFmtId="166" fontId="10" fillId="2" borderId="2" xfId="5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7" fontId="10" fillId="0" borderId="2" xfId="5" quotePrefix="1" applyNumberFormat="1" applyFont="1" applyFill="1" applyBorder="1" applyAlignment="1">
      <alignment horizontal="center" vertical="center" wrapText="1"/>
    </xf>
    <xf numFmtId="0" fontId="3" fillId="4" borderId="6" xfId="7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3" fillId="0" borderId="2" xfId="9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7" fontId="11" fillId="0" borderId="2" xfId="5" quotePrefix="1" applyNumberFormat="1" applyFont="1" applyFill="1" applyBorder="1" applyAlignment="1">
      <alignment horizontal="center" vertical="center" wrapText="1"/>
    </xf>
    <xf numFmtId="167" fontId="10" fillId="0" borderId="2" xfId="5" applyNumberFormat="1" applyFont="1" applyFill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167" fontId="3" fillId="0" borderId="1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66" fontId="3" fillId="0" borderId="2" xfId="8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9" quotePrefix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7" fontId="3" fillId="0" borderId="2" xfId="0" applyNumberFormat="1" applyFont="1" applyFill="1" applyBorder="1" applyAlignment="1">
      <alignment horizontal="left" vertical="center" wrapText="1"/>
    </xf>
    <xf numFmtId="0" fontId="10" fillId="0" borderId="2" xfId="8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7" fontId="3" fillId="3" borderId="0" xfId="0" applyNumberFormat="1" applyFont="1" applyFill="1" applyAlignment="1">
      <alignment horizontal="center" vertical="center" wrapText="1"/>
    </xf>
    <xf numFmtId="167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49" fontId="10" fillId="2" borderId="2" xfId="5" applyNumberFormat="1" applyFont="1" applyFill="1" applyBorder="1" applyAlignment="1">
      <alignment horizontal="center" vertical="center" wrapText="1"/>
    </xf>
    <xf numFmtId="167" fontId="10" fillId="2" borderId="2" xfId="5" applyNumberFormat="1" applyFont="1" applyFill="1" applyBorder="1" applyAlignment="1">
      <alignment horizontal="center" vertical="center" wrapText="1"/>
    </xf>
    <xf numFmtId="167" fontId="10" fillId="0" borderId="2" xfId="5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167" fontId="11" fillId="0" borderId="2" xfId="5" quotePrefix="1" applyNumberFormat="1" applyFont="1" applyFill="1" applyBorder="1" applyAlignment="1">
      <alignment horizontal="center" vertical="center" wrapText="1"/>
    </xf>
    <xf numFmtId="3" fontId="10" fillId="2" borderId="2" xfId="5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49" fontId="10" fillId="2" borderId="10" xfId="5" applyNumberFormat="1" applyFont="1" applyFill="1" applyBorder="1" applyAlignment="1">
      <alignment horizontal="center" vertical="center" wrapText="1"/>
    </xf>
    <xf numFmtId="49" fontId="10" fillId="2" borderId="13" xfId="5" applyNumberFormat="1" applyFont="1" applyFill="1" applyBorder="1" applyAlignment="1">
      <alignment horizontal="center" vertical="center" wrapText="1"/>
    </xf>
    <xf numFmtId="49" fontId="10" fillId="2" borderId="12" xfId="5" applyNumberFormat="1" applyFont="1" applyFill="1" applyBorder="1" applyAlignment="1">
      <alignment horizontal="center" vertical="center" wrapText="1"/>
    </xf>
    <xf numFmtId="49" fontId="10" fillId="2" borderId="11" xfId="5" applyNumberFormat="1" applyFont="1" applyFill="1" applyBorder="1" applyAlignment="1">
      <alignment horizontal="center" vertical="center" wrapText="1"/>
    </xf>
    <xf numFmtId="49" fontId="10" fillId="2" borderId="0" xfId="5" applyNumberFormat="1" applyFont="1" applyFill="1" applyBorder="1" applyAlignment="1">
      <alignment horizontal="center" vertical="center" wrapText="1"/>
    </xf>
    <xf numFmtId="49" fontId="10" fillId="2" borderId="14" xfId="5" applyNumberFormat="1" applyFont="1" applyFill="1" applyBorder="1" applyAlignment="1">
      <alignment horizontal="center" vertical="center" wrapText="1"/>
    </xf>
    <xf numFmtId="49" fontId="10" fillId="2" borderId="8" xfId="5" applyNumberFormat="1" applyFont="1" applyFill="1" applyBorder="1" applyAlignment="1">
      <alignment horizontal="center" vertical="center" wrapText="1"/>
    </xf>
    <xf numFmtId="49" fontId="10" fillId="2" borderId="1" xfId="5" applyNumberFormat="1" applyFont="1" applyFill="1" applyBorder="1" applyAlignment="1">
      <alignment horizontal="center" vertical="center" wrapText="1"/>
    </xf>
    <xf numFmtId="49" fontId="10" fillId="2" borderId="9" xfId="5" applyNumberFormat="1" applyFont="1" applyFill="1" applyBorder="1" applyAlignment="1">
      <alignment horizontal="center" vertical="center" wrapText="1"/>
    </xf>
    <xf numFmtId="3" fontId="10" fillId="2" borderId="2" xfId="5" applyNumberFormat="1" applyFont="1" applyFill="1" applyBorder="1" applyAlignment="1">
      <alignment horizontal="center" vertical="center" wrapText="1"/>
    </xf>
  </cellXfs>
  <cellStyles count="10">
    <cellStyle name="Comma 13 2 2 2 2 3" xfId="4"/>
    <cellStyle name="Normal" xfId="0" builtinId="0"/>
    <cellStyle name="Normal 12" xfId="6"/>
    <cellStyle name="Normal 2 2 2" xfId="8"/>
    <cellStyle name="Normal 35 3" xfId="1"/>
    <cellStyle name="Normal 4 4" xfId="9"/>
    <cellStyle name="Normal 6" xfId="7"/>
    <cellStyle name="Normal 6 2 2" xfId="3"/>
    <cellStyle name="Normal_Bieu mau (CV )" xfId="5"/>
    <cellStyle name="Normal_Danh muc 2010 1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C12" sqref="C12"/>
    </sheetView>
  </sheetViews>
  <sheetFormatPr defaultRowHeight="18.75"/>
  <cols>
    <col min="1" max="1" width="9.140625" style="6"/>
    <col min="2" max="2" width="53.28515625" style="6" customWidth="1"/>
    <col min="3" max="3" width="33.42578125" style="21" customWidth="1"/>
    <col min="4" max="4" width="29.42578125" style="6" customWidth="1"/>
    <col min="5" max="16384" width="9.140625" style="22"/>
  </cols>
  <sheetData>
    <row r="1" spans="1:4">
      <c r="A1" s="107" t="s">
        <v>53</v>
      </c>
      <c r="B1" s="107"/>
      <c r="C1" s="107"/>
      <c r="D1" s="107"/>
    </row>
    <row r="2" spans="1:4" ht="41.25" customHeight="1">
      <c r="A2" s="107" t="s">
        <v>192</v>
      </c>
      <c r="B2" s="107"/>
      <c r="C2" s="107"/>
      <c r="D2" s="107"/>
    </row>
    <row r="3" spans="1:4" ht="25.5" customHeight="1">
      <c r="A3" s="108" t="s">
        <v>203</v>
      </c>
      <c r="B3" s="108"/>
      <c r="C3" s="108"/>
      <c r="D3" s="108"/>
    </row>
    <row r="4" spans="1:4" ht="18.75" hidden="1" customHeight="1">
      <c r="A4" s="108" t="s">
        <v>54</v>
      </c>
      <c r="B4" s="108"/>
      <c r="C4" s="108"/>
      <c r="D4" s="108"/>
    </row>
    <row r="5" spans="1:4">
      <c r="A5" s="109" t="s">
        <v>0</v>
      </c>
      <c r="B5" s="109"/>
      <c r="C5" s="109"/>
      <c r="D5" s="109"/>
    </row>
    <row r="6" spans="1:4" ht="39.75" customHeight="1">
      <c r="A6" s="45" t="s">
        <v>42</v>
      </c>
      <c r="B6" s="45" t="s">
        <v>43</v>
      </c>
      <c r="C6" s="44" t="s">
        <v>188</v>
      </c>
      <c r="D6" s="46" t="s">
        <v>3</v>
      </c>
    </row>
    <row r="7" spans="1:4" ht="26.25" customHeight="1">
      <c r="A7" s="105" t="s">
        <v>39</v>
      </c>
      <c r="B7" s="106"/>
      <c r="C7" s="23">
        <f>C8+C18</f>
        <v>22585.416000000001</v>
      </c>
      <c r="D7" s="24"/>
    </row>
    <row r="8" spans="1:4" s="26" customFormat="1" ht="60.75" customHeight="1">
      <c r="A8" s="18" t="s">
        <v>21</v>
      </c>
      <c r="B8" s="63" t="s">
        <v>187</v>
      </c>
      <c r="C8" s="25">
        <f>C9+C10</f>
        <v>22082.682000000001</v>
      </c>
      <c r="D8" s="18"/>
    </row>
    <row r="9" spans="1:4" s="26" customFormat="1" ht="28.5" customHeight="1">
      <c r="A9" s="18" t="s">
        <v>59</v>
      </c>
      <c r="B9" s="63" t="s">
        <v>189</v>
      </c>
      <c r="C9" s="25">
        <f>'PL2.TỔNG HỢP DỰ ÁN 2025'!M14</f>
        <v>12241.574000000001</v>
      </c>
      <c r="D9" s="18"/>
    </row>
    <row r="10" spans="1:4" s="26" customFormat="1" ht="28.5" customHeight="1">
      <c r="A10" s="18" t="s">
        <v>60</v>
      </c>
      <c r="B10" s="63" t="s">
        <v>45</v>
      </c>
      <c r="C10" s="25">
        <f>C11+C12+C13+C17</f>
        <v>9841.1080000000002</v>
      </c>
      <c r="D10" s="18"/>
    </row>
    <row r="11" spans="1:4" s="37" customFormat="1" ht="28.5" customHeight="1">
      <c r="A11" s="9">
        <v>1</v>
      </c>
      <c r="B11" s="43" t="s">
        <v>46</v>
      </c>
      <c r="C11" s="33">
        <f>'PL2.TỔNG HỢP DỰ ÁN 2025'!M22</f>
        <v>353.79</v>
      </c>
      <c r="D11" s="9"/>
    </row>
    <row r="12" spans="1:4" s="37" customFormat="1" ht="57" customHeight="1">
      <c r="A12" s="9">
        <v>2</v>
      </c>
      <c r="B12" s="43" t="s">
        <v>47</v>
      </c>
      <c r="C12" s="33">
        <f>'PL2.TỔNG HỢP DỰ ÁN 2025'!M27</f>
        <v>1811.818</v>
      </c>
      <c r="D12" s="9"/>
    </row>
    <row r="13" spans="1:4" s="26" customFormat="1" ht="54" customHeight="1">
      <c r="A13" s="18" t="s">
        <v>85</v>
      </c>
      <c r="B13" s="63" t="s">
        <v>49</v>
      </c>
      <c r="C13" s="25">
        <f>SUM(C14:C16)</f>
        <v>7137.7</v>
      </c>
      <c r="D13" s="18"/>
    </row>
    <row r="14" spans="1:4" s="37" customFormat="1" ht="32.25" customHeight="1">
      <c r="A14" s="9" t="s">
        <v>50</v>
      </c>
      <c r="B14" s="43" t="s">
        <v>33</v>
      </c>
      <c r="C14" s="33">
        <f>'PL2.TỔNG HỢP DỰ ÁN 2025'!M34</f>
        <v>924</v>
      </c>
      <c r="D14" s="9"/>
    </row>
    <row r="15" spans="1:4" s="37" customFormat="1" ht="64.5" customHeight="1">
      <c r="A15" s="9" t="s">
        <v>51</v>
      </c>
      <c r="B15" s="43" t="s">
        <v>31</v>
      </c>
      <c r="C15" s="33">
        <f>'PL2.TỔNG HỢP DỰ ÁN 2025'!M38</f>
        <v>5643.5</v>
      </c>
      <c r="D15" s="9"/>
    </row>
    <row r="16" spans="1:4" s="37" customFormat="1" ht="75" customHeight="1">
      <c r="A16" s="9" t="s">
        <v>191</v>
      </c>
      <c r="B16" s="43" t="s">
        <v>32</v>
      </c>
      <c r="C16" s="33">
        <f>'PL2.TỔNG HỢP DỰ ÁN 2025'!M46</f>
        <v>570.20000000000005</v>
      </c>
      <c r="D16" s="9"/>
    </row>
    <row r="17" spans="1:4" s="26" customFormat="1" ht="49.5" customHeight="1">
      <c r="A17" s="18" t="s">
        <v>193</v>
      </c>
      <c r="B17" s="63" t="s">
        <v>52</v>
      </c>
      <c r="C17" s="25">
        <f>'PL2.TỔNG HỢP DỰ ÁN 2025'!M48</f>
        <v>537.79999999999995</v>
      </c>
      <c r="D17" s="18"/>
    </row>
    <row r="18" spans="1:4" s="26" customFormat="1" ht="27" customHeight="1">
      <c r="A18" s="18" t="s">
        <v>24</v>
      </c>
      <c r="B18" s="63" t="s">
        <v>190</v>
      </c>
      <c r="C18" s="25">
        <f>C19</f>
        <v>502.73399999999998</v>
      </c>
      <c r="D18" s="18"/>
    </row>
    <row r="19" spans="1:4" s="37" customFormat="1" ht="29.25" customHeight="1">
      <c r="A19" s="9">
        <v>1</v>
      </c>
      <c r="B19" s="43" t="s">
        <v>55</v>
      </c>
      <c r="C19" s="33">
        <v>502.73399999999998</v>
      </c>
      <c r="D19" s="9"/>
    </row>
  </sheetData>
  <mergeCells count="6">
    <mergeCell ref="A7:B7"/>
    <mergeCell ref="A1:D1"/>
    <mergeCell ref="A2:D2"/>
    <mergeCell ref="A3:D3"/>
    <mergeCell ref="A4:D4"/>
    <mergeCell ref="A5:D5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showZeros="0" tabSelected="1" view="pageBreakPreview" topLeftCell="A7" zoomScale="60" zoomScaleNormal="55" workbookViewId="0">
      <pane xSplit="2" ySplit="3" topLeftCell="C10" activePane="bottomRight" state="frozen"/>
      <selection activeCell="A7" sqref="A7"/>
      <selection pane="topRight" activeCell="C7" sqref="C7"/>
      <selection pane="bottomLeft" activeCell="A10" sqref="A10"/>
      <selection pane="bottomRight" activeCell="W17" sqref="W17"/>
    </sheetView>
  </sheetViews>
  <sheetFormatPr defaultRowHeight="18.75"/>
  <cols>
    <col min="1" max="1" width="11.140625" style="96" customWidth="1"/>
    <col min="2" max="2" width="49.5703125" style="97" customWidth="1"/>
    <col min="3" max="3" width="16.140625" style="96" customWidth="1"/>
    <col min="4" max="4" width="18.42578125" style="96" customWidth="1"/>
    <col min="5" max="5" width="24.140625" style="96" hidden="1" customWidth="1"/>
    <col min="6" max="6" width="16.140625" style="98" customWidth="1"/>
    <col min="7" max="7" width="16.140625" style="96" customWidth="1"/>
    <col min="8" max="8" width="23.7109375" style="98" customWidth="1"/>
    <col min="9" max="9" width="16.140625" style="99" customWidth="1"/>
    <col min="10" max="10" width="19.42578125" style="99" customWidth="1"/>
    <col min="11" max="12" width="16.140625" style="99" customWidth="1"/>
    <col min="13" max="13" width="18.7109375" style="95" customWidth="1"/>
    <col min="14" max="15" width="12.42578125" style="95" customWidth="1"/>
    <col min="16" max="16" width="25.140625" style="100" customWidth="1"/>
    <col min="17" max="17" width="24.42578125" style="100" customWidth="1"/>
    <col min="18" max="18" width="18.85546875" style="96" customWidth="1"/>
    <col min="19" max="19" width="34.28515625" style="96" customWidth="1"/>
    <col min="20" max="20" width="19.28515625" style="96" customWidth="1"/>
    <col min="21" max="21" width="20.5703125" style="1" customWidth="1"/>
    <col min="22" max="22" width="15.5703125" style="1" customWidth="1"/>
    <col min="23" max="16384" width="9.140625" style="1"/>
  </cols>
  <sheetData>
    <row r="1" spans="1:22">
      <c r="A1" s="114" t="s">
        <v>44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2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2" s="27" customFormat="1">
      <c r="A3" s="115" t="s">
        <v>58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2">
      <c r="A4" s="116" t="str">
        <f>'PL1. BẢNG TỔNG HỢP VỐN'!A3:D3</f>
        <v>(Kèm theo Tờ trình số           /TTr-UBND, ngày         /8/2025 của UBND xã)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5" spans="1:22" s="22" customFormat="1" hidden="1">
      <c r="A5" s="116" t="str">
        <f>'PL1. BẢNG TỔNG HỢP VỐN'!A4:D4</f>
        <v>(Kèm theo Tờ trình số           /TTr-UBND, ngày         /7/2025 của Ủy ban nhân dân xã)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22" ht="28.5" customHeight="1">
      <c r="A6" s="13"/>
      <c r="B6" s="14"/>
      <c r="C6" s="15"/>
      <c r="D6" s="15"/>
      <c r="E6" s="15"/>
      <c r="F6" s="38"/>
      <c r="G6" s="38"/>
      <c r="H6" s="38"/>
      <c r="I6" s="39"/>
      <c r="J6" s="39"/>
      <c r="K6" s="30"/>
      <c r="L6" s="30"/>
      <c r="M6" s="39"/>
      <c r="N6" s="39"/>
      <c r="O6" s="39"/>
      <c r="P6" s="39"/>
      <c r="Q6" s="39"/>
      <c r="R6" s="16"/>
      <c r="S6" s="113" t="s">
        <v>76</v>
      </c>
      <c r="T6" s="113"/>
    </row>
    <row r="7" spans="1:22" ht="47.25" customHeight="1">
      <c r="A7" s="130" t="s">
        <v>1</v>
      </c>
      <c r="B7" s="130" t="s">
        <v>64</v>
      </c>
      <c r="C7" s="110" t="s">
        <v>63</v>
      </c>
      <c r="D7" s="110" t="s">
        <v>65</v>
      </c>
      <c r="E7" s="110" t="s">
        <v>66</v>
      </c>
      <c r="F7" s="120" t="s">
        <v>67</v>
      </c>
      <c r="G7" s="120" t="s">
        <v>68</v>
      </c>
      <c r="H7" s="120" t="s">
        <v>69</v>
      </c>
      <c r="I7" s="120"/>
      <c r="J7" s="120"/>
      <c r="K7" s="111" t="s">
        <v>105</v>
      </c>
      <c r="L7" s="111" t="s">
        <v>128</v>
      </c>
      <c r="M7" s="112" t="s">
        <v>82</v>
      </c>
      <c r="N7" s="112"/>
      <c r="O7" s="112"/>
      <c r="P7" s="121" t="s">
        <v>75</v>
      </c>
      <c r="Q7" s="122"/>
      <c r="R7" s="122"/>
      <c r="S7" s="122"/>
      <c r="T7" s="123"/>
      <c r="V7" s="119" t="s">
        <v>23</v>
      </c>
    </row>
    <row r="8" spans="1:22" s="28" customFormat="1" ht="28.5" customHeight="1">
      <c r="A8" s="130"/>
      <c r="B8" s="130"/>
      <c r="C8" s="110"/>
      <c r="D8" s="110"/>
      <c r="E8" s="110"/>
      <c r="F8" s="120"/>
      <c r="G8" s="120"/>
      <c r="H8" s="120" t="s">
        <v>70</v>
      </c>
      <c r="I8" s="112" t="s">
        <v>71</v>
      </c>
      <c r="J8" s="112"/>
      <c r="K8" s="111"/>
      <c r="L8" s="111"/>
      <c r="M8" s="112" t="s">
        <v>72</v>
      </c>
      <c r="N8" s="112" t="s">
        <v>94</v>
      </c>
      <c r="O8" s="112"/>
      <c r="P8" s="124"/>
      <c r="Q8" s="125"/>
      <c r="R8" s="125"/>
      <c r="S8" s="125"/>
      <c r="T8" s="126"/>
      <c r="V8" s="119"/>
    </row>
    <row r="9" spans="1:22" ht="84.75" customHeight="1">
      <c r="A9" s="130"/>
      <c r="B9" s="130"/>
      <c r="C9" s="110"/>
      <c r="D9" s="110"/>
      <c r="E9" s="110"/>
      <c r="F9" s="120"/>
      <c r="G9" s="120"/>
      <c r="H9" s="120"/>
      <c r="I9" s="65" t="s">
        <v>72</v>
      </c>
      <c r="J9" s="65" t="s">
        <v>73</v>
      </c>
      <c r="K9" s="111"/>
      <c r="L9" s="111"/>
      <c r="M9" s="112"/>
      <c r="N9" s="65" t="s">
        <v>95</v>
      </c>
      <c r="O9" s="65" t="s">
        <v>96</v>
      </c>
      <c r="P9" s="127"/>
      <c r="Q9" s="128"/>
      <c r="R9" s="128"/>
      <c r="S9" s="128"/>
      <c r="T9" s="129"/>
      <c r="V9" s="119"/>
    </row>
    <row r="10" spans="1:22" ht="42" customHeight="1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34" t="s">
        <v>10</v>
      </c>
      <c r="G10" s="40" t="s">
        <v>11</v>
      </c>
      <c r="H10" s="40" t="s">
        <v>12</v>
      </c>
      <c r="I10" s="64" t="s">
        <v>13</v>
      </c>
      <c r="J10" s="64" t="s">
        <v>14</v>
      </c>
      <c r="K10" s="31" t="s">
        <v>15</v>
      </c>
      <c r="L10" s="31" t="s">
        <v>16</v>
      </c>
      <c r="M10" s="64" t="s">
        <v>17</v>
      </c>
      <c r="N10" s="64" t="s">
        <v>18</v>
      </c>
      <c r="O10" s="64" t="s">
        <v>19</v>
      </c>
      <c r="P10" s="117" t="s">
        <v>20</v>
      </c>
      <c r="Q10" s="117"/>
      <c r="R10" s="117"/>
      <c r="S10" s="117"/>
      <c r="T10" s="117"/>
    </row>
    <row r="11" spans="1:22" s="36" customFormat="1" ht="95.25" customHeight="1">
      <c r="A11" s="17"/>
      <c r="B11" s="17"/>
      <c r="C11" s="17"/>
      <c r="D11" s="17"/>
      <c r="E11" s="17"/>
      <c r="F11" s="34"/>
      <c r="G11" s="40"/>
      <c r="H11" s="40"/>
      <c r="I11" s="64"/>
      <c r="J11" s="64"/>
      <c r="K11" s="31"/>
      <c r="L11" s="31"/>
      <c r="M11" s="64"/>
      <c r="N11" s="64"/>
      <c r="O11" s="64"/>
      <c r="P11" s="65" t="s">
        <v>98</v>
      </c>
      <c r="Q11" s="65" t="s">
        <v>97</v>
      </c>
      <c r="R11" s="49" t="s">
        <v>198</v>
      </c>
      <c r="S11" s="49" t="s">
        <v>2</v>
      </c>
      <c r="T11" s="49" t="s">
        <v>150</v>
      </c>
    </row>
    <row r="12" spans="1:22" s="2" customFormat="1" ht="53.25" customHeight="1">
      <c r="A12" s="118" t="s">
        <v>39</v>
      </c>
      <c r="B12" s="118"/>
      <c r="C12" s="19"/>
      <c r="D12" s="19"/>
      <c r="E12" s="19"/>
      <c r="F12" s="35"/>
      <c r="G12" s="41"/>
      <c r="H12" s="41"/>
      <c r="I12" s="57">
        <f>I13+I50</f>
        <v>26582.631395</v>
      </c>
      <c r="J12" s="57">
        <f t="shared" ref="J12:O12" si="0">J13+J50</f>
        <v>25531.031395000002</v>
      </c>
      <c r="K12" s="57">
        <f t="shared" si="0"/>
        <v>26477.024000000001</v>
      </c>
      <c r="L12" s="57">
        <f t="shared" si="0"/>
        <v>3869.549</v>
      </c>
      <c r="M12" s="57">
        <f t="shared" si="0"/>
        <v>22585.416000000001</v>
      </c>
      <c r="N12" s="57">
        <f t="shared" si="0"/>
        <v>0</v>
      </c>
      <c r="O12" s="57">
        <f t="shared" si="0"/>
        <v>0</v>
      </c>
      <c r="P12" s="29"/>
      <c r="Q12" s="42"/>
      <c r="R12" s="66"/>
      <c r="S12" s="20"/>
      <c r="T12" s="20"/>
    </row>
    <row r="13" spans="1:22" s="2" customFormat="1" ht="103.5" customHeight="1">
      <c r="A13" s="67" t="s">
        <v>111</v>
      </c>
      <c r="B13" s="68" t="s">
        <v>99</v>
      </c>
      <c r="C13" s="67"/>
      <c r="D13" s="67"/>
      <c r="E13" s="67"/>
      <c r="F13" s="56"/>
      <c r="G13" s="56"/>
      <c r="H13" s="56"/>
      <c r="I13" s="69">
        <f>I14+I21</f>
        <v>26079.897395</v>
      </c>
      <c r="J13" s="69">
        <f t="shared" ref="J13:O13" si="1">J14+J21</f>
        <v>25028.297395000001</v>
      </c>
      <c r="K13" s="69">
        <f t="shared" si="1"/>
        <v>25974.29</v>
      </c>
      <c r="L13" s="69">
        <f t="shared" si="1"/>
        <v>3869.549</v>
      </c>
      <c r="M13" s="69">
        <f t="shared" si="1"/>
        <v>22082.682000000001</v>
      </c>
      <c r="N13" s="69">
        <f t="shared" si="1"/>
        <v>0</v>
      </c>
      <c r="O13" s="69">
        <f t="shared" si="1"/>
        <v>0</v>
      </c>
      <c r="P13" s="70"/>
      <c r="Q13" s="69"/>
      <c r="R13" s="66"/>
      <c r="S13" s="67"/>
      <c r="T13" s="67"/>
    </row>
    <row r="14" spans="1:22" s="2" customFormat="1" ht="49.5" customHeight="1">
      <c r="A14" s="67" t="s">
        <v>21</v>
      </c>
      <c r="B14" s="68" t="s">
        <v>100</v>
      </c>
      <c r="C14" s="67"/>
      <c r="D14" s="67"/>
      <c r="E14" s="67"/>
      <c r="F14" s="56"/>
      <c r="G14" s="56"/>
      <c r="H14" s="56"/>
      <c r="I14" s="69">
        <f>SUM(I15:I20)</f>
        <v>13661</v>
      </c>
      <c r="J14" s="69">
        <f t="shared" ref="J14:O14" si="2">SUM(J15:J20)</f>
        <v>13661</v>
      </c>
      <c r="K14" s="69">
        <f t="shared" si="2"/>
        <v>13561</v>
      </c>
      <c r="L14" s="69">
        <f t="shared" si="2"/>
        <v>1297.367</v>
      </c>
      <c r="M14" s="69">
        <f t="shared" si="2"/>
        <v>12241.574000000001</v>
      </c>
      <c r="N14" s="69">
        <f t="shared" si="2"/>
        <v>0</v>
      </c>
      <c r="O14" s="69">
        <f t="shared" si="2"/>
        <v>0</v>
      </c>
      <c r="P14" s="70"/>
      <c r="Q14" s="69"/>
      <c r="R14" s="66"/>
      <c r="S14" s="67"/>
      <c r="T14" s="67"/>
    </row>
    <row r="15" spans="1:22" s="47" customFormat="1" ht="83.25" customHeight="1">
      <c r="A15" s="71">
        <v>1</v>
      </c>
      <c r="B15" s="72" t="s">
        <v>101</v>
      </c>
      <c r="C15" s="71" t="s">
        <v>74</v>
      </c>
      <c r="D15" s="71" t="s">
        <v>74</v>
      </c>
      <c r="E15" s="8">
        <v>8069212</v>
      </c>
      <c r="F15" s="8" t="s">
        <v>180</v>
      </c>
      <c r="G15" s="71" t="s">
        <v>104</v>
      </c>
      <c r="H15" s="8" t="s">
        <v>103</v>
      </c>
      <c r="I15" s="61">
        <f>J15</f>
        <v>2650</v>
      </c>
      <c r="J15" s="73">
        <v>2650</v>
      </c>
      <c r="K15" s="73">
        <v>2650</v>
      </c>
      <c r="L15" s="61">
        <v>1297.367</v>
      </c>
      <c r="M15" s="61">
        <v>1330.5740000000001</v>
      </c>
      <c r="N15" s="61"/>
      <c r="O15" s="61"/>
      <c r="P15" s="50" t="s">
        <v>102</v>
      </c>
      <c r="Q15" s="61" t="s">
        <v>5</v>
      </c>
      <c r="R15" s="71" t="s">
        <v>106</v>
      </c>
      <c r="S15" s="71" t="s">
        <v>107</v>
      </c>
      <c r="T15" s="71" t="s">
        <v>22</v>
      </c>
    </row>
    <row r="16" spans="1:22" s="2" customFormat="1" ht="83.25" customHeight="1">
      <c r="A16" s="71">
        <v>2</v>
      </c>
      <c r="B16" s="74" t="s">
        <v>108</v>
      </c>
      <c r="C16" s="71" t="s">
        <v>74</v>
      </c>
      <c r="D16" s="71" t="s">
        <v>74</v>
      </c>
      <c r="E16" s="8">
        <v>8130315</v>
      </c>
      <c r="F16" s="8" t="s">
        <v>93</v>
      </c>
      <c r="G16" s="71">
        <v>2025</v>
      </c>
      <c r="H16" s="8" t="s">
        <v>181</v>
      </c>
      <c r="I16" s="61">
        <f>J16</f>
        <v>600</v>
      </c>
      <c r="J16" s="61">
        <v>600</v>
      </c>
      <c r="K16" s="73">
        <v>600</v>
      </c>
      <c r="L16" s="66"/>
      <c r="M16" s="61">
        <v>600</v>
      </c>
      <c r="N16" s="69"/>
      <c r="O16" s="69"/>
      <c r="P16" s="55" t="s">
        <v>109</v>
      </c>
      <c r="Q16" s="61" t="s">
        <v>5</v>
      </c>
      <c r="R16" s="8" t="s">
        <v>110</v>
      </c>
      <c r="S16" s="71" t="s">
        <v>107</v>
      </c>
      <c r="T16" s="71" t="s">
        <v>22</v>
      </c>
    </row>
    <row r="17" spans="1:22" s="47" customFormat="1" ht="83.25" customHeight="1">
      <c r="A17" s="71">
        <v>3</v>
      </c>
      <c r="B17" s="72" t="s">
        <v>112</v>
      </c>
      <c r="C17" s="71" t="s">
        <v>74</v>
      </c>
      <c r="D17" s="71" t="s">
        <v>74</v>
      </c>
      <c r="E17" s="8">
        <v>8099612</v>
      </c>
      <c r="F17" s="55" t="s">
        <v>183</v>
      </c>
      <c r="G17" s="71" t="s">
        <v>104</v>
      </c>
      <c r="H17" s="8" t="s">
        <v>182</v>
      </c>
      <c r="I17" s="61">
        <f>J17</f>
        <v>4580</v>
      </c>
      <c r="J17" s="61">
        <v>4580</v>
      </c>
      <c r="K17" s="61">
        <f>3779.356+700.644</f>
        <v>4480</v>
      </c>
      <c r="L17" s="61"/>
      <c r="M17" s="101">
        <f>3779.356+700.644</f>
        <v>4480</v>
      </c>
      <c r="N17" s="61"/>
      <c r="O17" s="61"/>
      <c r="P17" s="50" t="s">
        <v>113</v>
      </c>
      <c r="Q17" s="61" t="s">
        <v>5</v>
      </c>
      <c r="R17" s="71" t="s">
        <v>106</v>
      </c>
      <c r="S17" s="52" t="s">
        <v>197</v>
      </c>
      <c r="T17" s="71" t="s">
        <v>22</v>
      </c>
    </row>
    <row r="18" spans="1:22" s="47" customFormat="1" ht="83.25" customHeight="1">
      <c r="A18" s="71">
        <v>4</v>
      </c>
      <c r="B18" s="7" t="s">
        <v>114</v>
      </c>
      <c r="C18" s="71" t="s">
        <v>74</v>
      </c>
      <c r="D18" s="71" t="s">
        <v>74</v>
      </c>
      <c r="E18" s="55">
        <v>8131447</v>
      </c>
      <c r="F18" s="55" t="s">
        <v>93</v>
      </c>
      <c r="G18" s="71">
        <v>2025</v>
      </c>
      <c r="H18" s="8" t="s">
        <v>184</v>
      </c>
      <c r="I18" s="61">
        <f t="shared" ref="I18:I20" si="3">J18</f>
        <v>603</v>
      </c>
      <c r="J18" s="73">
        <v>603</v>
      </c>
      <c r="K18" s="73">
        <v>603</v>
      </c>
      <c r="L18" s="73"/>
      <c r="M18" s="73">
        <v>603</v>
      </c>
      <c r="N18" s="61"/>
      <c r="O18" s="61"/>
      <c r="P18" s="55" t="s">
        <v>116</v>
      </c>
      <c r="Q18" s="61" t="s">
        <v>5</v>
      </c>
      <c r="R18" s="71" t="s">
        <v>118</v>
      </c>
      <c r="S18" s="71" t="s">
        <v>107</v>
      </c>
      <c r="T18" s="71" t="s">
        <v>22</v>
      </c>
    </row>
    <row r="19" spans="1:22" s="47" customFormat="1" ht="117" customHeight="1">
      <c r="A19" s="71">
        <v>5</v>
      </c>
      <c r="B19" s="75" t="s">
        <v>115</v>
      </c>
      <c r="C19" s="71" t="s">
        <v>74</v>
      </c>
      <c r="D19" s="71" t="s">
        <v>74</v>
      </c>
      <c r="E19" s="55">
        <v>8127114</v>
      </c>
      <c r="F19" s="55" t="s">
        <v>186</v>
      </c>
      <c r="G19" s="71">
        <v>2025</v>
      </c>
      <c r="H19" s="8" t="s">
        <v>185</v>
      </c>
      <c r="I19" s="61">
        <f t="shared" si="3"/>
        <v>5000</v>
      </c>
      <c r="J19" s="73">
        <v>5000</v>
      </c>
      <c r="K19" s="73">
        <v>5000</v>
      </c>
      <c r="L19" s="73"/>
      <c r="M19" s="73">
        <v>5000</v>
      </c>
      <c r="N19" s="61"/>
      <c r="O19" s="61"/>
      <c r="P19" s="55" t="s">
        <v>117</v>
      </c>
      <c r="Q19" s="61" t="s">
        <v>5</v>
      </c>
      <c r="R19" s="71" t="s">
        <v>106</v>
      </c>
      <c r="S19" s="71" t="s">
        <v>107</v>
      </c>
      <c r="T19" s="71" t="s">
        <v>22</v>
      </c>
    </row>
    <row r="20" spans="1:22" s="104" customFormat="1" ht="117" customHeight="1">
      <c r="A20" s="52">
        <v>6</v>
      </c>
      <c r="B20" s="54" t="s">
        <v>199</v>
      </c>
      <c r="C20" s="52" t="s">
        <v>74</v>
      </c>
      <c r="D20" s="52" t="s">
        <v>74</v>
      </c>
      <c r="E20" s="53"/>
      <c r="F20" s="53" t="s">
        <v>200</v>
      </c>
      <c r="G20" s="52">
        <v>2017</v>
      </c>
      <c r="H20" s="51" t="s">
        <v>201</v>
      </c>
      <c r="I20" s="101">
        <f t="shared" si="3"/>
        <v>228</v>
      </c>
      <c r="J20" s="103">
        <v>228</v>
      </c>
      <c r="K20" s="103">
        <v>228</v>
      </c>
      <c r="L20" s="103"/>
      <c r="M20" s="103">
        <v>228</v>
      </c>
      <c r="N20" s="101"/>
      <c r="O20" s="101"/>
      <c r="P20" s="102" t="s">
        <v>202</v>
      </c>
      <c r="Q20" s="101" t="s">
        <v>5</v>
      </c>
      <c r="R20" s="52" t="s">
        <v>106</v>
      </c>
      <c r="S20" s="52" t="s">
        <v>107</v>
      </c>
      <c r="T20" s="52" t="s">
        <v>22</v>
      </c>
    </row>
    <row r="21" spans="1:22" s="47" customFormat="1" ht="48" customHeight="1">
      <c r="A21" s="67" t="s">
        <v>24</v>
      </c>
      <c r="B21" s="76" t="s">
        <v>119</v>
      </c>
      <c r="C21" s="71"/>
      <c r="D21" s="71"/>
      <c r="E21" s="55"/>
      <c r="F21" s="55"/>
      <c r="G21" s="71"/>
      <c r="H21" s="8"/>
      <c r="I21" s="69">
        <f>I22+I27+I33+I48</f>
        <v>12418.897395</v>
      </c>
      <c r="J21" s="69">
        <f t="shared" ref="J21:O21" si="4">J22+J27+J33+J48</f>
        <v>11367.297395</v>
      </c>
      <c r="K21" s="69">
        <f t="shared" si="4"/>
        <v>12413.289999999999</v>
      </c>
      <c r="L21" s="69">
        <f t="shared" si="4"/>
        <v>2572.1819999999998</v>
      </c>
      <c r="M21" s="69">
        <f t="shared" si="4"/>
        <v>9841.1080000000002</v>
      </c>
      <c r="N21" s="69">
        <f t="shared" si="4"/>
        <v>0</v>
      </c>
      <c r="O21" s="69">
        <f t="shared" si="4"/>
        <v>0</v>
      </c>
      <c r="P21" s="55"/>
      <c r="Q21" s="61"/>
      <c r="R21" s="71"/>
      <c r="S21" s="71"/>
      <c r="T21" s="71"/>
    </row>
    <row r="22" spans="1:22" s="47" customFormat="1" ht="45" customHeight="1">
      <c r="A22" s="67" t="s">
        <v>61</v>
      </c>
      <c r="B22" s="76" t="s">
        <v>25</v>
      </c>
      <c r="C22" s="71"/>
      <c r="D22" s="71"/>
      <c r="E22" s="55"/>
      <c r="F22" s="55"/>
      <c r="G22" s="71"/>
      <c r="H22" s="8"/>
      <c r="I22" s="69">
        <f>SUM(I23:I26)</f>
        <v>359.39739500000002</v>
      </c>
      <c r="J22" s="69">
        <f t="shared" ref="J22:O22" si="5">SUM(J23:J26)</f>
        <v>359.39739500000002</v>
      </c>
      <c r="K22" s="69">
        <f t="shared" si="5"/>
        <v>353.79</v>
      </c>
      <c r="L22" s="69">
        <f t="shared" si="5"/>
        <v>0</v>
      </c>
      <c r="M22" s="69">
        <f t="shared" si="5"/>
        <v>353.79</v>
      </c>
      <c r="N22" s="69">
        <f t="shared" si="5"/>
        <v>0</v>
      </c>
      <c r="O22" s="69">
        <f t="shared" si="5"/>
        <v>0</v>
      </c>
      <c r="P22" s="55"/>
      <c r="Q22" s="61"/>
      <c r="R22" s="71"/>
      <c r="S22" s="71"/>
      <c r="T22" s="71"/>
    </row>
    <row r="23" spans="1:22" s="47" customFormat="1" ht="83.25" customHeight="1">
      <c r="A23" s="71">
        <v>1</v>
      </c>
      <c r="B23" s="58" t="s">
        <v>152</v>
      </c>
      <c r="C23" s="8" t="s">
        <v>74</v>
      </c>
      <c r="D23" s="8" t="s">
        <v>74</v>
      </c>
      <c r="E23" s="77">
        <v>8157318</v>
      </c>
      <c r="F23" s="8" t="s">
        <v>90</v>
      </c>
      <c r="G23" s="8">
        <v>2025</v>
      </c>
      <c r="H23" s="78" t="s">
        <v>154</v>
      </c>
      <c r="I23" s="61">
        <f>J23</f>
        <v>99</v>
      </c>
      <c r="J23" s="79">
        <v>99</v>
      </c>
      <c r="K23" s="79">
        <v>99</v>
      </c>
      <c r="L23" s="69"/>
      <c r="M23" s="79">
        <v>99</v>
      </c>
      <c r="N23" s="69"/>
      <c r="O23" s="69"/>
      <c r="P23" s="77" t="s">
        <v>142</v>
      </c>
      <c r="Q23" s="61" t="s">
        <v>55</v>
      </c>
      <c r="R23" s="80" t="s">
        <v>26</v>
      </c>
      <c r="S23" s="80" t="s">
        <v>107</v>
      </c>
      <c r="T23" s="80" t="s">
        <v>22</v>
      </c>
    </row>
    <row r="24" spans="1:22" s="47" customFormat="1" ht="83.25" customHeight="1">
      <c r="A24" s="71">
        <v>2</v>
      </c>
      <c r="B24" s="59" t="s">
        <v>153</v>
      </c>
      <c r="C24" s="8" t="s">
        <v>74</v>
      </c>
      <c r="D24" s="8" t="s">
        <v>74</v>
      </c>
      <c r="E24" s="8">
        <v>8136791</v>
      </c>
      <c r="F24" s="8" t="s">
        <v>90</v>
      </c>
      <c r="G24" s="8">
        <v>2025</v>
      </c>
      <c r="H24" s="8" t="s">
        <v>155</v>
      </c>
      <c r="I24" s="61">
        <f>J24</f>
        <v>61.524000000000001</v>
      </c>
      <c r="J24" s="61">
        <v>61.524000000000001</v>
      </c>
      <c r="K24" s="61">
        <v>61.524000000000001</v>
      </c>
      <c r="L24" s="69"/>
      <c r="M24" s="61">
        <v>61.524000000000001</v>
      </c>
      <c r="N24" s="69"/>
      <c r="O24" s="69"/>
      <c r="P24" s="8" t="s">
        <v>156</v>
      </c>
      <c r="Q24" s="61" t="s">
        <v>55</v>
      </c>
      <c r="R24" s="62" t="s">
        <v>157</v>
      </c>
      <c r="S24" s="8" t="s">
        <v>107</v>
      </c>
      <c r="T24" s="8" t="s">
        <v>22</v>
      </c>
    </row>
    <row r="25" spans="1:22" s="37" customFormat="1" ht="129.75" customHeight="1">
      <c r="A25" s="71">
        <v>3</v>
      </c>
      <c r="B25" s="7" t="s">
        <v>27</v>
      </c>
      <c r="C25" s="8" t="s">
        <v>74</v>
      </c>
      <c r="D25" s="8" t="s">
        <v>74</v>
      </c>
      <c r="E25" s="8">
        <v>8157739</v>
      </c>
      <c r="F25" s="8" t="s">
        <v>90</v>
      </c>
      <c r="G25" s="8">
        <v>2025</v>
      </c>
      <c r="H25" s="8" t="s">
        <v>30</v>
      </c>
      <c r="I25" s="61">
        <v>95.536000000000001</v>
      </c>
      <c r="J25" s="61">
        <v>95.536000000000001</v>
      </c>
      <c r="K25" s="61">
        <v>95.536000000000001</v>
      </c>
      <c r="L25" s="61"/>
      <c r="M25" s="61">
        <v>95.536000000000001</v>
      </c>
      <c r="N25" s="61"/>
      <c r="O25" s="61"/>
      <c r="P25" s="81" t="s">
        <v>142</v>
      </c>
      <c r="Q25" s="61" t="s">
        <v>55</v>
      </c>
      <c r="R25" s="8" t="s">
        <v>29</v>
      </c>
      <c r="S25" s="56" t="s">
        <v>195</v>
      </c>
      <c r="T25" s="8" t="s">
        <v>22</v>
      </c>
      <c r="U25" s="37" t="s">
        <v>41</v>
      </c>
    </row>
    <row r="26" spans="1:22" s="3" customFormat="1" ht="144.75" customHeight="1">
      <c r="A26" s="71">
        <v>4</v>
      </c>
      <c r="B26" s="48" t="s">
        <v>28</v>
      </c>
      <c r="C26" s="8" t="s">
        <v>74</v>
      </c>
      <c r="D26" s="8" t="s">
        <v>74</v>
      </c>
      <c r="E26" s="60">
        <v>8138326</v>
      </c>
      <c r="F26" s="8" t="s">
        <v>90</v>
      </c>
      <c r="G26" s="71">
        <v>2025</v>
      </c>
      <c r="H26" s="8" t="s">
        <v>40</v>
      </c>
      <c r="I26" s="73">
        <v>103.337395</v>
      </c>
      <c r="J26" s="73">
        <v>103.337395</v>
      </c>
      <c r="K26" s="73">
        <v>97.73</v>
      </c>
      <c r="L26" s="73"/>
      <c r="M26" s="73">
        <v>97.73</v>
      </c>
      <c r="N26" s="61"/>
      <c r="O26" s="61"/>
      <c r="P26" s="81" t="s">
        <v>142</v>
      </c>
      <c r="Q26" s="61" t="s">
        <v>55</v>
      </c>
      <c r="R26" s="71" t="s">
        <v>26</v>
      </c>
      <c r="S26" s="82" t="s">
        <v>143</v>
      </c>
      <c r="T26" s="71" t="s">
        <v>22</v>
      </c>
      <c r="U26" s="3" t="s">
        <v>41</v>
      </c>
      <c r="V26" s="3">
        <f>67+30.73</f>
        <v>97.73</v>
      </c>
    </row>
    <row r="27" spans="1:22" s="2" customFormat="1" ht="66" customHeight="1">
      <c r="A27" s="67" t="s">
        <v>62</v>
      </c>
      <c r="B27" s="76" t="s">
        <v>120</v>
      </c>
      <c r="C27" s="56"/>
      <c r="D27" s="56"/>
      <c r="E27" s="56"/>
      <c r="F27" s="56"/>
      <c r="G27" s="67"/>
      <c r="H27" s="56"/>
      <c r="I27" s="66">
        <f>SUM(I28:I32)</f>
        <v>4384</v>
      </c>
      <c r="J27" s="66">
        <f t="shared" ref="J27:O27" si="6">SUM(J28:J32)</f>
        <v>3386.2000000000003</v>
      </c>
      <c r="K27" s="66">
        <f t="shared" si="6"/>
        <v>4384</v>
      </c>
      <c r="L27" s="66">
        <f t="shared" si="6"/>
        <v>2572.1819999999998</v>
      </c>
      <c r="M27" s="66">
        <f t="shared" si="6"/>
        <v>1811.818</v>
      </c>
      <c r="N27" s="66">
        <f t="shared" si="6"/>
        <v>0</v>
      </c>
      <c r="O27" s="66">
        <f t="shared" si="6"/>
        <v>0</v>
      </c>
      <c r="P27" s="83"/>
      <c r="Q27" s="82"/>
      <c r="R27" s="67"/>
      <c r="S27" s="56"/>
      <c r="T27" s="67"/>
    </row>
    <row r="28" spans="1:22" s="47" customFormat="1" ht="189" customHeight="1">
      <c r="A28" s="71">
        <v>1</v>
      </c>
      <c r="B28" s="84" t="s">
        <v>121</v>
      </c>
      <c r="C28" s="8" t="s">
        <v>74</v>
      </c>
      <c r="D28" s="8" t="s">
        <v>74</v>
      </c>
      <c r="E28" s="5"/>
      <c r="F28" s="8" t="s">
        <v>93</v>
      </c>
      <c r="G28" s="71">
        <v>2024</v>
      </c>
      <c r="H28" s="55" t="s">
        <v>125</v>
      </c>
      <c r="I28" s="73">
        <v>1440</v>
      </c>
      <c r="J28" s="73">
        <v>1137.5999999999999</v>
      </c>
      <c r="K28" s="73">
        <v>1440</v>
      </c>
      <c r="L28" s="73">
        <f>1440-65.246</f>
        <v>1374.7539999999999</v>
      </c>
      <c r="M28" s="73">
        <v>65.245999999999995</v>
      </c>
      <c r="N28" s="61"/>
      <c r="O28" s="61"/>
      <c r="P28" s="8" t="s">
        <v>123</v>
      </c>
      <c r="Q28" s="85" t="s">
        <v>127</v>
      </c>
      <c r="R28" s="71" t="s">
        <v>26</v>
      </c>
      <c r="S28" s="67" t="s">
        <v>129</v>
      </c>
      <c r="T28" s="71" t="s">
        <v>22</v>
      </c>
      <c r="U28" s="47">
        <f>2.146+63.1</f>
        <v>65.245999999999995</v>
      </c>
    </row>
    <row r="29" spans="1:22" s="47" customFormat="1" ht="162.75" customHeight="1">
      <c r="A29" s="71">
        <v>2</v>
      </c>
      <c r="B29" s="84" t="s">
        <v>122</v>
      </c>
      <c r="C29" s="8" t="s">
        <v>74</v>
      </c>
      <c r="D29" s="8" t="s">
        <v>74</v>
      </c>
      <c r="E29" s="5"/>
      <c r="F29" s="8" t="s">
        <v>93</v>
      </c>
      <c r="G29" s="71">
        <v>2024</v>
      </c>
      <c r="H29" s="55" t="s">
        <v>126</v>
      </c>
      <c r="I29" s="73">
        <v>1252</v>
      </c>
      <c r="J29" s="73">
        <v>1064.2</v>
      </c>
      <c r="K29" s="73">
        <v>1252</v>
      </c>
      <c r="L29" s="73">
        <f>I29-54.572</f>
        <v>1197.4279999999999</v>
      </c>
      <c r="M29" s="73">
        <v>54.572000000000003</v>
      </c>
      <c r="N29" s="61"/>
      <c r="O29" s="61"/>
      <c r="P29" s="8" t="s">
        <v>124</v>
      </c>
      <c r="Q29" s="85" t="s">
        <v>130</v>
      </c>
      <c r="R29" s="86" t="s">
        <v>26</v>
      </c>
      <c r="S29" s="67" t="s">
        <v>131</v>
      </c>
      <c r="T29" s="71" t="s">
        <v>22</v>
      </c>
    </row>
    <row r="30" spans="1:22" s="47" customFormat="1" ht="146.25" customHeight="1">
      <c r="A30" s="71">
        <v>3</v>
      </c>
      <c r="B30" s="84" t="s">
        <v>158</v>
      </c>
      <c r="C30" s="8" t="s">
        <v>74</v>
      </c>
      <c r="D30" s="8" t="s">
        <v>74</v>
      </c>
      <c r="E30" s="8">
        <v>8136578</v>
      </c>
      <c r="F30" s="8" t="s">
        <v>93</v>
      </c>
      <c r="G30" s="71">
        <v>2025</v>
      </c>
      <c r="H30" s="8" t="s">
        <v>164</v>
      </c>
      <c r="I30" s="73">
        <v>312</v>
      </c>
      <c r="J30" s="73">
        <v>218.4</v>
      </c>
      <c r="K30" s="73">
        <v>312</v>
      </c>
      <c r="L30" s="73"/>
      <c r="M30" s="73">
        <v>312</v>
      </c>
      <c r="N30" s="61"/>
      <c r="O30" s="61"/>
      <c r="P30" s="8" t="s">
        <v>161</v>
      </c>
      <c r="Q30" s="85" t="s">
        <v>167</v>
      </c>
      <c r="R30" s="62" t="s">
        <v>26</v>
      </c>
      <c r="S30" s="71" t="s">
        <v>107</v>
      </c>
      <c r="T30" s="71" t="s">
        <v>22</v>
      </c>
    </row>
    <row r="31" spans="1:22" s="47" customFormat="1" ht="153" customHeight="1">
      <c r="A31" s="71">
        <v>4</v>
      </c>
      <c r="B31" s="84" t="s">
        <v>159</v>
      </c>
      <c r="C31" s="8" t="s">
        <v>74</v>
      </c>
      <c r="D31" s="8" t="s">
        <v>74</v>
      </c>
      <c r="E31" s="8">
        <v>8136593</v>
      </c>
      <c r="F31" s="8" t="s">
        <v>93</v>
      </c>
      <c r="G31" s="71">
        <v>2025</v>
      </c>
      <c r="H31" s="8" t="s">
        <v>165</v>
      </c>
      <c r="I31" s="73">
        <v>840</v>
      </c>
      <c r="J31" s="73">
        <v>588</v>
      </c>
      <c r="K31" s="73">
        <v>840</v>
      </c>
      <c r="L31" s="73"/>
      <c r="M31" s="73">
        <v>840</v>
      </c>
      <c r="N31" s="61"/>
      <c r="O31" s="61"/>
      <c r="P31" s="8" t="s">
        <v>162</v>
      </c>
      <c r="Q31" s="85" t="s">
        <v>168</v>
      </c>
      <c r="R31" s="62" t="s">
        <v>26</v>
      </c>
      <c r="S31" s="71" t="s">
        <v>107</v>
      </c>
      <c r="T31" s="71" t="s">
        <v>22</v>
      </c>
    </row>
    <row r="32" spans="1:22" s="47" customFormat="1" ht="146.25" customHeight="1">
      <c r="A32" s="71">
        <v>5</v>
      </c>
      <c r="B32" s="84" t="s">
        <v>160</v>
      </c>
      <c r="C32" s="8" t="s">
        <v>74</v>
      </c>
      <c r="D32" s="8" t="s">
        <v>74</v>
      </c>
      <c r="E32" s="8">
        <v>8136592</v>
      </c>
      <c r="F32" s="8" t="s">
        <v>93</v>
      </c>
      <c r="G32" s="71">
        <v>2025</v>
      </c>
      <c r="H32" s="8" t="s">
        <v>166</v>
      </c>
      <c r="I32" s="73">
        <v>540</v>
      </c>
      <c r="J32" s="73">
        <v>378</v>
      </c>
      <c r="K32" s="73">
        <v>540</v>
      </c>
      <c r="L32" s="73"/>
      <c r="M32" s="73">
        <v>540</v>
      </c>
      <c r="N32" s="61"/>
      <c r="O32" s="61"/>
      <c r="P32" s="8" t="s">
        <v>163</v>
      </c>
      <c r="Q32" s="85" t="s">
        <v>169</v>
      </c>
      <c r="R32" s="62" t="s">
        <v>26</v>
      </c>
      <c r="S32" s="71" t="s">
        <v>107</v>
      </c>
      <c r="T32" s="71" t="s">
        <v>22</v>
      </c>
    </row>
    <row r="33" spans="1:22" s="2" customFormat="1" ht="113.25" customHeight="1">
      <c r="A33" s="67" t="s">
        <v>132</v>
      </c>
      <c r="B33" s="76" t="s">
        <v>48</v>
      </c>
      <c r="C33" s="67"/>
      <c r="D33" s="67"/>
      <c r="E33" s="67"/>
      <c r="F33" s="56"/>
      <c r="G33" s="67"/>
      <c r="H33" s="56"/>
      <c r="I33" s="66">
        <f>I34+I38+I46</f>
        <v>7137.7</v>
      </c>
      <c r="J33" s="66">
        <f t="shared" ref="J33:O33" si="7">J34+J38+J46</f>
        <v>7137.7</v>
      </c>
      <c r="K33" s="66">
        <f t="shared" si="7"/>
        <v>7137.7</v>
      </c>
      <c r="L33" s="66">
        <f t="shared" si="7"/>
        <v>0</v>
      </c>
      <c r="M33" s="66">
        <f t="shared" si="7"/>
        <v>7137.7</v>
      </c>
      <c r="N33" s="66">
        <f t="shared" si="7"/>
        <v>0</v>
      </c>
      <c r="O33" s="66">
        <f t="shared" si="7"/>
        <v>0</v>
      </c>
      <c r="P33" s="70"/>
      <c r="Q33" s="69"/>
      <c r="R33" s="67"/>
      <c r="S33" s="67"/>
      <c r="T33" s="67"/>
    </row>
    <row r="34" spans="1:22" ht="53.25" customHeight="1">
      <c r="A34" s="10" t="s">
        <v>179</v>
      </c>
      <c r="B34" s="11" t="s">
        <v>33</v>
      </c>
      <c r="C34" s="71"/>
      <c r="D34" s="71"/>
      <c r="E34" s="71"/>
      <c r="F34" s="8"/>
      <c r="G34" s="71"/>
      <c r="H34" s="8"/>
      <c r="I34" s="66">
        <f>SUM(I35:I37)</f>
        <v>924</v>
      </c>
      <c r="J34" s="66">
        <f t="shared" ref="J34:O34" si="8">SUM(J35:J37)</f>
        <v>924</v>
      </c>
      <c r="K34" s="66">
        <f t="shared" si="8"/>
        <v>924</v>
      </c>
      <c r="L34" s="66">
        <f t="shared" si="8"/>
        <v>0</v>
      </c>
      <c r="M34" s="66">
        <f t="shared" si="8"/>
        <v>924</v>
      </c>
      <c r="N34" s="66">
        <f t="shared" si="8"/>
        <v>0</v>
      </c>
      <c r="O34" s="66">
        <f t="shared" si="8"/>
        <v>0</v>
      </c>
      <c r="P34" s="87"/>
      <c r="Q34" s="69"/>
      <c r="R34" s="71"/>
      <c r="S34" s="71"/>
      <c r="T34" s="71"/>
    </row>
    <row r="35" spans="1:22" s="3" customFormat="1" ht="65.25" customHeight="1">
      <c r="A35" s="12">
        <v>1</v>
      </c>
      <c r="B35" s="4" t="s">
        <v>78</v>
      </c>
      <c r="C35" s="8" t="s">
        <v>74</v>
      </c>
      <c r="D35" s="8" t="s">
        <v>74</v>
      </c>
      <c r="E35" s="5"/>
      <c r="F35" s="8" t="s">
        <v>90</v>
      </c>
      <c r="G35" s="71">
        <v>2025</v>
      </c>
      <c r="H35" s="8" t="s">
        <v>84</v>
      </c>
      <c r="I35" s="73">
        <v>308</v>
      </c>
      <c r="J35" s="73">
        <v>308</v>
      </c>
      <c r="K35" s="73">
        <v>308</v>
      </c>
      <c r="L35" s="73"/>
      <c r="M35" s="73">
        <v>308</v>
      </c>
      <c r="N35" s="61"/>
      <c r="O35" s="61"/>
      <c r="P35" s="87" t="s">
        <v>134</v>
      </c>
      <c r="Q35" s="61" t="s">
        <v>133</v>
      </c>
      <c r="R35" s="71" t="s">
        <v>79</v>
      </c>
      <c r="S35" s="67" t="s">
        <v>77</v>
      </c>
      <c r="T35" s="71" t="s">
        <v>22</v>
      </c>
    </row>
    <row r="36" spans="1:22" s="3" customFormat="1" ht="162.75" customHeight="1">
      <c r="A36" s="12">
        <v>2</v>
      </c>
      <c r="B36" s="4" t="s">
        <v>34</v>
      </c>
      <c r="C36" s="8" t="s">
        <v>74</v>
      </c>
      <c r="D36" s="8" t="s">
        <v>74</v>
      </c>
      <c r="E36" s="5"/>
      <c r="F36" s="8" t="s">
        <v>90</v>
      </c>
      <c r="G36" s="71">
        <v>2025</v>
      </c>
      <c r="H36" s="8" t="s">
        <v>89</v>
      </c>
      <c r="I36" s="73">
        <v>308</v>
      </c>
      <c r="J36" s="73">
        <v>308</v>
      </c>
      <c r="K36" s="73">
        <v>308</v>
      </c>
      <c r="L36" s="73"/>
      <c r="M36" s="73">
        <v>308</v>
      </c>
      <c r="N36" s="61"/>
      <c r="O36" s="61"/>
      <c r="P36" s="87" t="s">
        <v>134</v>
      </c>
      <c r="Q36" s="61" t="s">
        <v>133</v>
      </c>
      <c r="R36" s="71" t="s">
        <v>80</v>
      </c>
      <c r="S36" s="76" t="s">
        <v>144</v>
      </c>
      <c r="T36" s="71" t="s">
        <v>22</v>
      </c>
      <c r="U36" s="3">
        <f>176+132</f>
        <v>308</v>
      </c>
    </row>
    <row r="37" spans="1:22" s="3" customFormat="1" ht="75" customHeight="1">
      <c r="A37" s="12">
        <v>3</v>
      </c>
      <c r="B37" s="4" t="s">
        <v>35</v>
      </c>
      <c r="C37" s="8" t="s">
        <v>74</v>
      </c>
      <c r="D37" s="8" t="s">
        <v>74</v>
      </c>
      <c r="E37" s="5"/>
      <c r="F37" s="8" t="s">
        <v>90</v>
      </c>
      <c r="G37" s="71">
        <v>2025</v>
      </c>
      <c r="H37" s="8" t="s">
        <v>38</v>
      </c>
      <c r="I37" s="73">
        <v>308</v>
      </c>
      <c r="J37" s="73">
        <v>308</v>
      </c>
      <c r="K37" s="73">
        <v>308</v>
      </c>
      <c r="L37" s="73"/>
      <c r="M37" s="73">
        <v>308</v>
      </c>
      <c r="N37" s="61"/>
      <c r="O37" s="61"/>
      <c r="P37" s="87" t="s">
        <v>134</v>
      </c>
      <c r="Q37" s="61" t="s">
        <v>133</v>
      </c>
      <c r="R37" s="71" t="s">
        <v>81</v>
      </c>
      <c r="S37" s="67" t="s">
        <v>77</v>
      </c>
      <c r="T37" s="71" t="s">
        <v>22</v>
      </c>
    </row>
    <row r="38" spans="1:22" ht="81" customHeight="1">
      <c r="A38" s="10" t="s">
        <v>138</v>
      </c>
      <c r="B38" s="11" t="s">
        <v>31</v>
      </c>
      <c r="C38" s="71"/>
      <c r="D38" s="71"/>
      <c r="E38" s="71"/>
      <c r="F38" s="8"/>
      <c r="G38" s="71"/>
      <c r="H38" s="8"/>
      <c r="I38" s="66">
        <f>SUM(I39:I45)</f>
        <v>5643.5</v>
      </c>
      <c r="J38" s="66">
        <f t="shared" ref="J38:O38" si="9">SUM(J39:J45)</f>
        <v>5643.5</v>
      </c>
      <c r="K38" s="66">
        <f t="shared" si="9"/>
        <v>5643.5</v>
      </c>
      <c r="L38" s="66">
        <f t="shared" si="9"/>
        <v>0</v>
      </c>
      <c r="M38" s="66">
        <f t="shared" si="9"/>
        <v>5643.5</v>
      </c>
      <c r="N38" s="66">
        <f t="shared" si="9"/>
        <v>0</v>
      </c>
      <c r="O38" s="66">
        <f t="shared" si="9"/>
        <v>0</v>
      </c>
      <c r="P38" s="87"/>
      <c r="Q38" s="69"/>
      <c r="R38" s="71"/>
      <c r="S38" s="71"/>
      <c r="T38" s="71"/>
    </row>
    <row r="39" spans="1:22" s="47" customFormat="1" ht="81" customHeight="1">
      <c r="A39" s="12">
        <v>1</v>
      </c>
      <c r="B39" s="88" t="s">
        <v>170</v>
      </c>
      <c r="C39" s="8" t="s">
        <v>74</v>
      </c>
      <c r="D39" s="8" t="s">
        <v>74</v>
      </c>
      <c r="E39" s="8">
        <v>8133812</v>
      </c>
      <c r="F39" s="8" t="s">
        <v>93</v>
      </c>
      <c r="G39" s="71">
        <v>2025</v>
      </c>
      <c r="H39" s="8" t="s">
        <v>176</v>
      </c>
      <c r="I39" s="73">
        <f>J39</f>
        <v>482.70299999999997</v>
      </c>
      <c r="J39" s="73">
        <v>482.70299999999997</v>
      </c>
      <c r="K39" s="73">
        <v>482.70299999999997</v>
      </c>
      <c r="L39" s="66"/>
      <c r="M39" s="73">
        <v>482.70299999999997</v>
      </c>
      <c r="N39" s="66"/>
      <c r="O39" s="66"/>
      <c r="P39" s="71" t="s">
        <v>178</v>
      </c>
      <c r="Q39" s="61" t="s">
        <v>4</v>
      </c>
      <c r="R39" s="8" t="s">
        <v>79</v>
      </c>
      <c r="S39" s="71" t="s">
        <v>107</v>
      </c>
      <c r="T39" s="71" t="s">
        <v>22</v>
      </c>
    </row>
    <row r="40" spans="1:22" s="47" customFormat="1" ht="81" customHeight="1">
      <c r="A40" s="12">
        <v>2</v>
      </c>
      <c r="B40" s="88" t="s">
        <v>171</v>
      </c>
      <c r="C40" s="8" t="s">
        <v>74</v>
      </c>
      <c r="D40" s="8" t="s">
        <v>74</v>
      </c>
      <c r="E40" s="8">
        <v>8138325</v>
      </c>
      <c r="F40" s="8" t="s">
        <v>93</v>
      </c>
      <c r="G40" s="71">
        <v>2025</v>
      </c>
      <c r="H40" s="8" t="s">
        <v>177</v>
      </c>
      <c r="I40" s="73">
        <f t="shared" ref="I40:I44" si="10">J40</f>
        <v>582.79700000000003</v>
      </c>
      <c r="J40" s="73">
        <v>582.79700000000003</v>
      </c>
      <c r="K40" s="73">
        <v>582.79700000000003</v>
      </c>
      <c r="L40" s="66"/>
      <c r="M40" s="73">
        <v>582.79700000000003</v>
      </c>
      <c r="N40" s="66"/>
      <c r="O40" s="66"/>
      <c r="P40" s="71" t="s">
        <v>178</v>
      </c>
      <c r="Q40" s="61" t="s">
        <v>4</v>
      </c>
      <c r="R40" s="8" t="s">
        <v>79</v>
      </c>
      <c r="S40" s="71" t="s">
        <v>107</v>
      </c>
      <c r="T40" s="71" t="s">
        <v>22</v>
      </c>
    </row>
    <row r="41" spans="1:22" s="47" customFormat="1" ht="81" customHeight="1">
      <c r="A41" s="12">
        <v>3</v>
      </c>
      <c r="B41" s="89" t="s">
        <v>172</v>
      </c>
      <c r="C41" s="8" t="s">
        <v>74</v>
      </c>
      <c r="D41" s="8" t="s">
        <v>74</v>
      </c>
      <c r="E41" s="71"/>
      <c r="F41" s="8" t="s">
        <v>93</v>
      </c>
      <c r="G41" s="71">
        <v>2025</v>
      </c>
      <c r="H41" s="8" t="s">
        <v>38</v>
      </c>
      <c r="I41" s="73">
        <f t="shared" si="10"/>
        <v>600</v>
      </c>
      <c r="J41" s="73">
        <v>600</v>
      </c>
      <c r="K41" s="73">
        <v>600</v>
      </c>
      <c r="L41" s="66"/>
      <c r="M41" s="73">
        <v>600</v>
      </c>
      <c r="N41" s="66"/>
      <c r="O41" s="66"/>
      <c r="P41" s="71" t="s">
        <v>178</v>
      </c>
      <c r="Q41" s="61" t="s">
        <v>4</v>
      </c>
      <c r="R41" s="8" t="s">
        <v>80</v>
      </c>
      <c r="S41" s="71" t="s">
        <v>107</v>
      </c>
      <c r="T41" s="71" t="s">
        <v>22</v>
      </c>
    </row>
    <row r="42" spans="1:22" s="47" customFormat="1" ht="81" customHeight="1">
      <c r="A42" s="12">
        <v>4</v>
      </c>
      <c r="B42" s="89" t="s">
        <v>173</v>
      </c>
      <c r="C42" s="8" t="s">
        <v>74</v>
      </c>
      <c r="D42" s="8" t="s">
        <v>74</v>
      </c>
      <c r="E42" s="71"/>
      <c r="F42" s="8" t="s">
        <v>93</v>
      </c>
      <c r="G42" s="71">
        <v>2025</v>
      </c>
      <c r="H42" s="8" t="s">
        <v>38</v>
      </c>
      <c r="I42" s="73">
        <f t="shared" si="10"/>
        <v>144</v>
      </c>
      <c r="J42" s="73">
        <v>144</v>
      </c>
      <c r="K42" s="73">
        <v>144</v>
      </c>
      <c r="L42" s="66"/>
      <c r="M42" s="73">
        <v>144</v>
      </c>
      <c r="N42" s="66"/>
      <c r="O42" s="66"/>
      <c r="P42" s="71" t="s">
        <v>178</v>
      </c>
      <c r="Q42" s="61" t="s">
        <v>4</v>
      </c>
      <c r="R42" s="8" t="s">
        <v>80</v>
      </c>
      <c r="S42" s="71" t="s">
        <v>107</v>
      </c>
      <c r="T42" s="71" t="s">
        <v>22</v>
      </c>
    </row>
    <row r="43" spans="1:22" s="47" customFormat="1" ht="81" customHeight="1">
      <c r="A43" s="12">
        <v>5</v>
      </c>
      <c r="B43" s="89" t="s">
        <v>174</v>
      </c>
      <c r="C43" s="8" t="s">
        <v>74</v>
      </c>
      <c r="D43" s="8" t="s">
        <v>74</v>
      </c>
      <c r="E43" s="71"/>
      <c r="F43" s="8" t="s">
        <v>93</v>
      </c>
      <c r="G43" s="71">
        <v>2025</v>
      </c>
      <c r="H43" s="8" t="s">
        <v>38</v>
      </c>
      <c r="I43" s="73">
        <f t="shared" si="10"/>
        <v>940</v>
      </c>
      <c r="J43" s="73">
        <v>940</v>
      </c>
      <c r="K43" s="73">
        <v>940</v>
      </c>
      <c r="L43" s="66"/>
      <c r="M43" s="73">
        <v>940</v>
      </c>
      <c r="N43" s="66"/>
      <c r="O43" s="66"/>
      <c r="P43" s="71" t="s">
        <v>178</v>
      </c>
      <c r="Q43" s="61" t="s">
        <v>4</v>
      </c>
      <c r="R43" s="8" t="s">
        <v>80</v>
      </c>
      <c r="S43" s="71" t="s">
        <v>107</v>
      </c>
      <c r="T43" s="71" t="s">
        <v>22</v>
      </c>
    </row>
    <row r="44" spans="1:22" s="47" customFormat="1" ht="81" customHeight="1">
      <c r="A44" s="12">
        <v>6</v>
      </c>
      <c r="B44" s="89" t="s">
        <v>175</v>
      </c>
      <c r="C44" s="8" t="s">
        <v>74</v>
      </c>
      <c r="D44" s="8" t="s">
        <v>74</v>
      </c>
      <c r="E44" s="71"/>
      <c r="F44" s="8" t="s">
        <v>93</v>
      </c>
      <c r="G44" s="71">
        <v>2025</v>
      </c>
      <c r="H44" s="8" t="s">
        <v>38</v>
      </c>
      <c r="I44" s="73">
        <f t="shared" si="10"/>
        <v>533</v>
      </c>
      <c r="J44" s="73">
        <v>533</v>
      </c>
      <c r="K44" s="73">
        <v>533</v>
      </c>
      <c r="L44" s="66"/>
      <c r="M44" s="73">
        <v>533</v>
      </c>
      <c r="N44" s="66"/>
      <c r="O44" s="66"/>
      <c r="P44" s="71" t="s">
        <v>178</v>
      </c>
      <c r="Q44" s="61" t="s">
        <v>4</v>
      </c>
      <c r="R44" s="8" t="s">
        <v>81</v>
      </c>
      <c r="S44" s="71" t="s">
        <v>107</v>
      </c>
      <c r="T44" s="71" t="s">
        <v>22</v>
      </c>
    </row>
    <row r="45" spans="1:22" s="3" customFormat="1" ht="177" customHeight="1">
      <c r="A45" s="12">
        <v>7</v>
      </c>
      <c r="B45" s="89" t="s">
        <v>83</v>
      </c>
      <c r="C45" s="8" t="s">
        <v>74</v>
      </c>
      <c r="D45" s="8" t="s">
        <v>74</v>
      </c>
      <c r="E45" s="5"/>
      <c r="F45" s="8" t="s">
        <v>91</v>
      </c>
      <c r="G45" s="71">
        <v>2025</v>
      </c>
      <c r="H45" s="8" t="s">
        <v>37</v>
      </c>
      <c r="I45" s="73">
        <v>2361</v>
      </c>
      <c r="J45" s="73">
        <v>2361</v>
      </c>
      <c r="K45" s="73">
        <v>2361</v>
      </c>
      <c r="L45" s="73"/>
      <c r="M45" s="61">
        <v>2361</v>
      </c>
      <c r="N45" s="61"/>
      <c r="O45" s="61"/>
      <c r="P45" s="81" t="s">
        <v>136</v>
      </c>
      <c r="Q45" s="90" t="s">
        <v>135</v>
      </c>
      <c r="R45" s="8" t="s">
        <v>80</v>
      </c>
      <c r="S45" s="76" t="s">
        <v>145</v>
      </c>
      <c r="T45" s="71" t="s">
        <v>22</v>
      </c>
      <c r="U45" s="3">
        <f>1532.573+828.427</f>
        <v>2361</v>
      </c>
    </row>
    <row r="46" spans="1:22" s="2" customFormat="1" ht="75" customHeight="1">
      <c r="A46" s="10" t="s">
        <v>139</v>
      </c>
      <c r="B46" s="11" t="s">
        <v>32</v>
      </c>
      <c r="C46" s="67"/>
      <c r="D46" s="67"/>
      <c r="E46" s="67"/>
      <c r="F46" s="56"/>
      <c r="G46" s="67"/>
      <c r="H46" s="56"/>
      <c r="I46" s="66">
        <f>I47</f>
        <v>570.20000000000005</v>
      </c>
      <c r="J46" s="66">
        <f t="shared" ref="J46:O46" si="11">J47</f>
        <v>570.20000000000005</v>
      </c>
      <c r="K46" s="66">
        <f t="shared" si="11"/>
        <v>570.20000000000005</v>
      </c>
      <c r="L46" s="66">
        <f t="shared" si="11"/>
        <v>0</v>
      </c>
      <c r="M46" s="66">
        <f t="shared" si="11"/>
        <v>570.20000000000005</v>
      </c>
      <c r="N46" s="66">
        <f t="shared" si="11"/>
        <v>0</v>
      </c>
      <c r="O46" s="66">
        <f t="shared" si="11"/>
        <v>0</v>
      </c>
      <c r="P46" s="70"/>
      <c r="Q46" s="69"/>
      <c r="R46" s="67"/>
      <c r="S46" s="67"/>
      <c r="T46" s="67"/>
    </row>
    <row r="47" spans="1:22" ht="159" customHeight="1">
      <c r="A47" s="71">
        <v>1</v>
      </c>
      <c r="B47" s="88" t="s">
        <v>36</v>
      </c>
      <c r="C47" s="8" t="s">
        <v>74</v>
      </c>
      <c r="D47" s="8" t="s">
        <v>74</v>
      </c>
      <c r="E47" s="71"/>
      <c r="F47" s="8" t="s">
        <v>92</v>
      </c>
      <c r="G47" s="71">
        <v>2025</v>
      </c>
      <c r="H47" s="8" t="s">
        <v>84</v>
      </c>
      <c r="I47" s="73">
        <f>J47</f>
        <v>570.20000000000005</v>
      </c>
      <c r="J47" s="73">
        <f>385.2+185</f>
        <v>570.20000000000005</v>
      </c>
      <c r="K47" s="73">
        <f>385.2+185</f>
        <v>570.20000000000005</v>
      </c>
      <c r="L47" s="73"/>
      <c r="M47" s="73">
        <f>385.2+185</f>
        <v>570.20000000000005</v>
      </c>
      <c r="N47" s="61"/>
      <c r="O47" s="61"/>
      <c r="P47" s="81" t="s">
        <v>141</v>
      </c>
      <c r="Q47" s="85" t="s">
        <v>140</v>
      </c>
      <c r="R47" s="71" t="s">
        <v>79</v>
      </c>
      <c r="S47" s="67" t="s">
        <v>77</v>
      </c>
      <c r="T47" s="71" t="s">
        <v>22</v>
      </c>
      <c r="U47" s="1" t="s">
        <v>41</v>
      </c>
      <c r="V47" s="1">
        <f>155+185+148.6+81.6</f>
        <v>570.20000000000005</v>
      </c>
    </row>
    <row r="48" spans="1:22" s="2" customFormat="1" ht="58.5" customHeight="1">
      <c r="A48" s="67" t="s">
        <v>137</v>
      </c>
      <c r="B48" s="91" t="s">
        <v>86</v>
      </c>
      <c r="C48" s="56"/>
      <c r="D48" s="56"/>
      <c r="E48" s="67"/>
      <c r="F48" s="56"/>
      <c r="G48" s="67"/>
      <c r="H48" s="56"/>
      <c r="I48" s="66">
        <f>I49</f>
        <v>537.79999999999995</v>
      </c>
      <c r="J48" s="66">
        <f t="shared" ref="J48:O48" si="12">J49</f>
        <v>484</v>
      </c>
      <c r="K48" s="66">
        <f t="shared" si="12"/>
        <v>537.79999999999995</v>
      </c>
      <c r="L48" s="66">
        <f t="shared" si="12"/>
        <v>0</v>
      </c>
      <c r="M48" s="66">
        <f t="shared" si="12"/>
        <v>537.79999999999995</v>
      </c>
      <c r="N48" s="66">
        <f t="shared" si="12"/>
        <v>0</v>
      </c>
      <c r="O48" s="66">
        <f t="shared" si="12"/>
        <v>0</v>
      </c>
      <c r="P48" s="83"/>
      <c r="Q48" s="69"/>
      <c r="R48" s="67"/>
      <c r="S48" s="67"/>
      <c r="T48" s="67"/>
    </row>
    <row r="49" spans="1:20" s="32" customFormat="1" ht="106.5" customHeight="1">
      <c r="A49" s="71">
        <v>1</v>
      </c>
      <c r="B49" s="89" t="s">
        <v>87</v>
      </c>
      <c r="C49" s="8" t="s">
        <v>74</v>
      </c>
      <c r="D49" s="8" t="s">
        <v>74</v>
      </c>
      <c r="E49" s="71"/>
      <c r="F49" s="8" t="s">
        <v>93</v>
      </c>
      <c r="G49" s="71">
        <v>2025</v>
      </c>
      <c r="H49" s="8" t="s">
        <v>146</v>
      </c>
      <c r="I49" s="73">
        <v>537.79999999999995</v>
      </c>
      <c r="J49" s="73">
        <v>484</v>
      </c>
      <c r="K49" s="73">
        <v>537.79999999999995</v>
      </c>
      <c r="L49" s="73"/>
      <c r="M49" s="73">
        <v>537.79999999999995</v>
      </c>
      <c r="N49" s="61"/>
      <c r="O49" s="61"/>
      <c r="P49" s="71" t="s">
        <v>147</v>
      </c>
      <c r="Q49" s="85" t="s">
        <v>194</v>
      </c>
      <c r="R49" s="71" t="s">
        <v>81</v>
      </c>
      <c r="S49" s="67" t="s">
        <v>88</v>
      </c>
      <c r="T49" s="71" t="s">
        <v>22</v>
      </c>
    </row>
    <row r="50" spans="1:20" s="26" customFormat="1" ht="48.75" customHeight="1">
      <c r="A50" s="56" t="s">
        <v>148</v>
      </c>
      <c r="B50" s="92" t="s">
        <v>151</v>
      </c>
      <c r="C50" s="56"/>
      <c r="D50" s="56"/>
      <c r="E50" s="56"/>
      <c r="F50" s="56"/>
      <c r="G50" s="56"/>
      <c r="H50" s="56"/>
      <c r="I50" s="69">
        <f>I51</f>
        <v>502.73399999999998</v>
      </c>
      <c r="J50" s="69">
        <f t="shared" ref="J50:O50" si="13">J51</f>
        <v>502.73399999999998</v>
      </c>
      <c r="K50" s="69">
        <f t="shared" si="13"/>
        <v>502.73399999999998</v>
      </c>
      <c r="L50" s="69">
        <f t="shared" si="13"/>
        <v>0</v>
      </c>
      <c r="M50" s="69">
        <f t="shared" si="13"/>
        <v>502.73399999999998</v>
      </c>
      <c r="N50" s="69">
        <f t="shared" si="13"/>
        <v>0</v>
      </c>
      <c r="O50" s="69">
        <f t="shared" si="13"/>
        <v>0</v>
      </c>
      <c r="P50" s="83"/>
      <c r="Q50" s="69"/>
      <c r="R50" s="56"/>
      <c r="S50" s="56"/>
      <c r="T50" s="56"/>
    </row>
    <row r="51" spans="1:20" s="26" customFormat="1" ht="45.75" customHeight="1">
      <c r="A51" s="56" t="s">
        <v>21</v>
      </c>
      <c r="B51" s="92" t="s">
        <v>56</v>
      </c>
      <c r="C51" s="56"/>
      <c r="D51" s="56"/>
      <c r="E51" s="56"/>
      <c r="F51" s="56"/>
      <c r="G51" s="56"/>
      <c r="H51" s="56"/>
      <c r="I51" s="69">
        <f>I52</f>
        <v>502.73399999999998</v>
      </c>
      <c r="J51" s="69">
        <f t="shared" ref="J51:O51" si="14">J52</f>
        <v>502.73399999999998</v>
      </c>
      <c r="K51" s="69">
        <f t="shared" si="14"/>
        <v>502.73399999999998</v>
      </c>
      <c r="L51" s="69">
        <f t="shared" si="14"/>
        <v>0</v>
      </c>
      <c r="M51" s="69">
        <f t="shared" si="14"/>
        <v>502.73399999999998</v>
      </c>
      <c r="N51" s="69">
        <f t="shared" si="14"/>
        <v>0</v>
      </c>
      <c r="O51" s="69">
        <f t="shared" si="14"/>
        <v>0</v>
      </c>
      <c r="P51" s="83"/>
      <c r="Q51" s="69"/>
      <c r="R51" s="69"/>
      <c r="S51" s="69"/>
      <c r="T51" s="69"/>
    </row>
    <row r="52" spans="1:20" s="37" customFormat="1" ht="61.5" customHeight="1">
      <c r="A52" s="8">
        <v>1</v>
      </c>
      <c r="B52" s="59" t="s">
        <v>196</v>
      </c>
      <c r="C52" s="8" t="s">
        <v>74</v>
      </c>
      <c r="D52" s="8" t="s">
        <v>74</v>
      </c>
      <c r="E52" s="8"/>
      <c r="F52" s="8" t="s">
        <v>91</v>
      </c>
      <c r="G52" s="8">
        <v>2025</v>
      </c>
      <c r="H52" s="8"/>
      <c r="I52" s="61">
        <f>J52</f>
        <v>502.73399999999998</v>
      </c>
      <c r="J52" s="61">
        <v>502.73399999999998</v>
      </c>
      <c r="K52" s="61">
        <v>502.73399999999998</v>
      </c>
      <c r="L52" s="61"/>
      <c r="M52" s="61">
        <v>502.73399999999998</v>
      </c>
      <c r="N52" s="61"/>
      <c r="O52" s="61"/>
      <c r="P52" s="8" t="s">
        <v>149</v>
      </c>
      <c r="Q52" s="61" t="s">
        <v>56</v>
      </c>
      <c r="R52" s="8"/>
      <c r="S52" s="8"/>
      <c r="T52" s="8" t="s">
        <v>22</v>
      </c>
    </row>
    <row r="53" spans="1:20" s="37" customFormat="1" ht="70.5" customHeight="1">
      <c r="A53" s="93"/>
      <c r="B53" s="94"/>
      <c r="C53" s="93"/>
      <c r="D53" s="93"/>
      <c r="E53" s="93"/>
      <c r="F53" s="93"/>
      <c r="G53" s="93"/>
      <c r="H53" s="93"/>
      <c r="I53" s="95"/>
      <c r="J53" s="95"/>
      <c r="K53" s="95"/>
      <c r="L53" s="95"/>
      <c r="M53" s="95"/>
      <c r="N53" s="95"/>
      <c r="O53" s="95"/>
      <c r="P53" s="95"/>
      <c r="Q53" s="95"/>
      <c r="R53" s="93"/>
      <c r="S53" s="93"/>
      <c r="T53" s="93"/>
    </row>
    <row r="54" spans="1:20" s="37" customFormat="1">
      <c r="A54" s="93"/>
      <c r="B54" s="94"/>
      <c r="C54" s="93"/>
      <c r="D54" s="93"/>
      <c r="E54" s="93"/>
      <c r="F54" s="93"/>
      <c r="G54" s="93"/>
      <c r="H54" s="93"/>
      <c r="I54" s="95"/>
      <c r="J54" s="95"/>
      <c r="K54" s="95"/>
      <c r="L54" s="95"/>
      <c r="M54" s="95"/>
      <c r="N54" s="95"/>
      <c r="O54" s="95"/>
      <c r="P54" s="95"/>
      <c r="Q54" s="95"/>
      <c r="R54" s="93"/>
      <c r="S54" s="93"/>
      <c r="T54" s="93"/>
    </row>
    <row r="55" spans="1:20" s="37" customFormat="1">
      <c r="A55" s="93"/>
      <c r="B55" s="94"/>
      <c r="C55" s="93"/>
      <c r="D55" s="93"/>
      <c r="E55" s="93"/>
      <c r="F55" s="93"/>
      <c r="G55" s="93"/>
      <c r="H55" s="93"/>
      <c r="I55" s="95"/>
      <c r="J55" s="95"/>
      <c r="K55" s="95"/>
      <c r="L55" s="95"/>
      <c r="M55" s="95"/>
      <c r="N55" s="95"/>
      <c r="O55" s="95"/>
      <c r="P55" s="95"/>
      <c r="Q55" s="95"/>
      <c r="R55" s="93"/>
      <c r="S55" s="93"/>
      <c r="T55" s="93"/>
    </row>
    <row r="56" spans="1:20" s="37" customFormat="1">
      <c r="A56" s="93"/>
      <c r="B56" s="94"/>
      <c r="C56" s="93"/>
      <c r="D56" s="93"/>
      <c r="E56" s="93"/>
      <c r="F56" s="93"/>
      <c r="G56" s="93"/>
      <c r="H56" s="93"/>
      <c r="I56" s="95"/>
      <c r="J56" s="95"/>
      <c r="K56" s="95"/>
      <c r="L56" s="95"/>
      <c r="M56" s="95"/>
      <c r="N56" s="95"/>
      <c r="O56" s="95"/>
      <c r="P56" s="95"/>
      <c r="Q56" s="95"/>
      <c r="R56" s="93"/>
      <c r="S56" s="93"/>
      <c r="T56" s="93"/>
    </row>
    <row r="57" spans="1:20" s="37" customFormat="1">
      <c r="A57" s="93"/>
      <c r="B57" s="94"/>
      <c r="C57" s="93"/>
      <c r="D57" s="93"/>
      <c r="E57" s="93"/>
      <c r="F57" s="93"/>
      <c r="G57" s="93"/>
      <c r="H57" s="93"/>
      <c r="I57" s="95"/>
      <c r="J57" s="95"/>
      <c r="K57" s="95"/>
      <c r="L57" s="95"/>
      <c r="M57" s="95"/>
      <c r="N57" s="95"/>
      <c r="O57" s="95"/>
      <c r="P57" s="95"/>
      <c r="Q57" s="95"/>
      <c r="R57" s="93"/>
      <c r="S57" s="93"/>
      <c r="T57" s="93"/>
    </row>
    <row r="58" spans="1:20" s="37" customFormat="1">
      <c r="A58" s="93"/>
      <c r="B58" s="94"/>
      <c r="C58" s="93"/>
      <c r="D58" s="93"/>
      <c r="E58" s="93"/>
      <c r="F58" s="93"/>
      <c r="G58" s="93"/>
      <c r="H58" s="93"/>
      <c r="I58" s="95"/>
      <c r="J58" s="95"/>
      <c r="K58" s="95"/>
      <c r="L58" s="95"/>
      <c r="M58" s="95"/>
      <c r="N58" s="95"/>
      <c r="O58" s="95"/>
      <c r="P58" s="95"/>
      <c r="Q58" s="95"/>
      <c r="R58" s="93"/>
      <c r="S58" s="93"/>
      <c r="T58" s="93"/>
    </row>
    <row r="59" spans="1:20" s="37" customFormat="1">
      <c r="A59" s="93"/>
      <c r="B59" s="94"/>
      <c r="C59" s="93"/>
      <c r="D59" s="93"/>
      <c r="E59" s="93"/>
      <c r="F59" s="93"/>
      <c r="G59" s="93"/>
      <c r="H59" s="93"/>
      <c r="I59" s="95"/>
      <c r="J59" s="95"/>
      <c r="K59" s="95"/>
      <c r="L59" s="95"/>
      <c r="M59" s="95"/>
      <c r="N59" s="95"/>
      <c r="O59" s="95"/>
      <c r="P59" s="95"/>
      <c r="Q59" s="95"/>
      <c r="R59" s="93"/>
      <c r="S59" s="93"/>
      <c r="T59" s="93"/>
    </row>
    <row r="60" spans="1:20" s="37" customFormat="1">
      <c r="A60" s="93"/>
      <c r="B60" s="94"/>
      <c r="C60" s="93"/>
      <c r="D60" s="93"/>
      <c r="E60" s="93"/>
      <c r="F60" s="93"/>
      <c r="G60" s="93"/>
      <c r="H60" s="93"/>
      <c r="I60" s="95"/>
      <c r="J60" s="95"/>
      <c r="K60" s="95"/>
      <c r="L60" s="95"/>
      <c r="M60" s="95"/>
      <c r="N60" s="95"/>
      <c r="O60" s="95"/>
      <c r="P60" s="95"/>
      <c r="Q60" s="95"/>
      <c r="R60" s="93"/>
      <c r="S60" s="93"/>
      <c r="T60" s="93"/>
    </row>
    <row r="61" spans="1:20" s="37" customFormat="1">
      <c r="A61" s="93"/>
      <c r="B61" s="94"/>
      <c r="C61" s="93"/>
      <c r="D61" s="93"/>
      <c r="E61" s="93"/>
      <c r="F61" s="93"/>
      <c r="G61" s="93"/>
      <c r="H61" s="93"/>
      <c r="I61" s="95"/>
      <c r="J61" s="95"/>
      <c r="K61" s="95"/>
      <c r="L61" s="95"/>
      <c r="M61" s="95"/>
      <c r="N61" s="95"/>
      <c r="O61" s="95"/>
      <c r="P61" s="95"/>
      <c r="Q61" s="95"/>
      <c r="R61" s="93"/>
      <c r="S61" s="93"/>
      <c r="T61" s="93"/>
    </row>
    <row r="62" spans="1:20" s="37" customFormat="1">
      <c r="A62" s="93"/>
      <c r="B62" s="94"/>
      <c r="C62" s="93"/>
      <c r="D62" s="93"/>
      <c r="E62" s="93"/>
      <c r="F62" s="93"/>
      <c r="G62" s="93"/>
      <c r="H62" s="93"/>
      <c r="I62" s="95"/>
      <c r="J62" s="95"/>
      <c r="K62" s="95"/>
      <c r="L62" s="95"/>
      <c r="M62" s="95"/>
      <c r="N62" s="95"/>
      <c r="O62" s="95"/>
      <c r="P62" s="95"/>
      <c r="Q62" s="95"/>
      <c r="R62" s="93"/>
      <c r="S62" s="93"/>
      <c r="T62" s="93"/>
    </row>
    <row r="63" spans="1:20" s="37" customFormat="1">
      <c r="A63" s="93"/>
      <c r="B63" s="94"/>
      <c r="C63" s="93"/>
      <c r="D63" s="93"/>
      <c r="E63" s="93"/>
      <c r="F63" s="93"/>
      <c r="G63" s="93"/>
      <c r="H63" s="93"/>
      <c r="I63" s="95"/>
      <c r="J63" s="95"/>
      <c r="K63" s="95"/>
      <c r="L63" s="95"/>
      <c r="M63" s="95"/>
      <c r="N63" s="95"/>
      <c r="O63" s="95"/>
      <c r="P63" s="95"/>
      <c r="Q63" s="95"/>
      <c r="R63" s="93"/>
      <c r="S63" s="93"/>
      <c r="T63" s="93"/>
    </row>
    <row r="64" spans="1:20" s="37" customFormat="1">
      <c r="A64" s="93"/>
      <c r="B64" s="94"/>
      <c r="C64" s="93"/>
      <c r="D64" s="93"/>
      <c r="E64" s="93"/>
      <c r="F64" s="93"/>
      <c r="G64" s="93"/>
      <c r="H64" s="93"/>
      <c r="I64" s="95"/>
      <c r="J64" s="95"/>
      <c r="K64" s="95"/>
      <c r="L64" s="95"/>
      <c r="M64" s="95"/>
      <c r="N64" s="95"/>
      <c r="O64" s="95"/>
      <c r="P64" s="95"/>
      <c r="Q64" s="95"/>
      <c r="R64" s="93"/>
      <c r="S64" s="93"/>
      <c r="T64" s="93"/>
    </row>
    <row r="65" spans="1:20" s="37" customFormat="1">
      <c r="A65" s="93"/>
      <c r="B65" s="94"/>
      <c r="C65" s="93"/>
      <c r="D65" s="93"/>
      <c r="E65" s="93"/>
      <c r="F65" s="93"/>
      <c r="G65" s="93"/>
      <c r="H65" s="93"/>
      <c r="I65" s="95"/>
      <c r="J65" s="95"/>
      <c r="K65" s="95"/>
      <c r="L65" s="95"/>
      <c r="M65" s="95"/>
      <c r="N65" s="95"/>
      <c r="O65" s="95"/>
      <c r="P65" s="95"/>
      <c r="Q65" s="95"/>
      <c r="R65" s="93"/>
      <c r="S65" s="93"/>
      <c r="T65" s="93"/>
    </row>
    <row r="66" spans="1:20" s="37" customFormat="1">
      <c r="A66" s="93"/>
      <c r="B66" s="94"/>
      <c r="C66" s="93"/>
      <c r="D66" s="93"/>
      <c r="E66" s="93"/>
      <c r="F66" s="93"/>
      <c r="G66" s="93"/>
      <c r="H66" s="93"/>
      <c r="I66" s="95"/>
      <c r="J66" s="95"/>
      <c r="K66" s="95"/>
      <c r="L66" s="95"/>
      <c r="M66" s="95"/>
      <c r="N66" s="95"/>
      <c r="O66" s="95"/>
      <c r="P66" s="95"/>
      <c r="Q66" s="95"/>
      <c r="R66" s="93"/>
      <c r="S66" s="93"/>
      <c r="T66" s="93"/>
    </row>
    <row r="67" spans="1:20" s="37" customFormat="1">
      <c r="A67" s="93"/>
      <c r="B67" s="94"/>
      <c r="C67" s="93"/>
      <c r="D67" s="93"/>
      <c r="E67" s="93"/>
      <c r="F67" s="93"/>
      <c r="G67" s="93"/>
      <c r="H67" s="93"/>
      <c r="I67" s="95"/>
      <c r="J67" s="95"/>
      <c r="K67" s="95"/>
      <c r="L67" s="95"/>
      <c r="M67" s="95"/>
      <c r="N67" s="95"/>
      <c r="O67" s="95"/>
      <c r="P67" s="95"/>
      <c r="Q67" s="95"/>
      <c r="R67" s="93"/>
      <c r="S67" s="93"/>
      <c r="T67" s="93"/>
    </row>
    <row r="68" spans="1:20" s="37" customFormat="1">
      <c r="A68" s="93"/>
      <c r="B68" s="94"/>
      <c r="C68" s="93"/>
      <c r="D68" s="93"/>
      <c r="E68" s="93"/>
      <c r="F68" s="93"/>
      <c r="G68" s="93"/>
      <c r="H68" s="93"/>
      <c r="I68" s="95"/>
      <c r="J68" s="95"/>
      <c r="K68" s="95"/>
      <c r="L68" s="95"/>
      <c r="M68" s="95"/>
      <c r="N68" s="95"/>
      <c r="O68" s="95"/>
      <c r="P68" s="95"/>
      <c r="Q68" s="95"/>
      <c r="R68" s="93"/>
      <c r="S68" s="93"/>
      <c r="T68" s="93"/>
    </row>
    <row r="69" spans="1:20" s="37" customFormat="1">
      <c r="A69" s="93"/>
      <c r="B69" s="94"/>
      <c r="C69" s="93"/>
      <c r="D69" s="93"/>
      <c r="E69" s="93"/>
      <c r="F69" s="93"/>
      <c r="G69" s="93"/>
      <c r="H69" s="93"/>
      <c r="I69" s="95"/>
      <c r="J69" s="95"/>
      <c r="K69" s="95"/>
      <c r="L69" s="95"/>
      <c r="M69" s="95"/>
      <c r="N69" s="95"/>
      <c r="O69" s="95"/>
      <c r="P69" s="95"/>
      <c r="Q69" s="95"/>
      <c r="R69" s="93"/>
      <c r="S69" s="93"/>
      <c r="T69" s="93"/>
    </row>
    <row r="70" spans="1:20" s="37" customFormat="1">
      <c r="A70" s="93"/>
      <c r="B70" s="94"/>
      <c r="C70" s="93"/>
      <c r="D70" s="93"/>
      <c r="E70" s="93"/>
      <c r="F70" s="93"/>
      <c r="G70" s="93"/>
      <c r="H70" s="93"/>
      <c r="I70" s="95"/>
      <c r="J70" s="95"/>
      <c r="K70" s="95"/>
      <c r="L70" s="95"/>
      <c r="M70" s="95"/>
      <c r="N70" s="95"/>
      <c r="O70" s="95"/>
      <c r="P70" s="95"/>
      <c r="Q70" s="95"/>
      <c r="R70" s="93"/>
      <c r="S70" s="93"/>
      <c r="T70" s="93"/>
    </row>
    <row r="71" spans="1:20" s="37" customFormat="1">
      <c r="A71" s="93"/>
      <c r="B71" s="94"/>
      <c r="C71" s="93"/>
      <c r="D71" s="93"/>
      <c r="E71" s="93"/>
      <c r="F71" s="93"/>
      <c r="G71" s="93"/>
      <c r="H71" s="93"/>
      <c r="I71" s="95"/>
      <c r="J71" s="95"/>
      <c r="K71" s="95"/>
      <c r="L71" s="95"/>
      <c r="M71" s="95"/>
      <c r="N71" s="95"/>
      <c r="O71" s="95"/>
      <c r="P71" s="95"/>
      <c r="Q71" s="95"/>
      <c r="R71" s="93"/>
      <c r="S71" s="93"/>
      <c r="T71" s="93"/>
    </row>
    <row r="72" spans="1:20" s="37" customFormat="1">
      <c r="A72" s="93"/>
      <c r="B72" s="94"/>
      <c r="C72" s="93"/>
      <c r="D72" s="93"/>
      <c r="E72" s="93"/>
      <c r="F72" s="93"/>
      <c r="G72" s="93"/>
      <c r="H72" s="93"/>
      <c r="I72" s="95"/>
      <c r="J72" s="95"/>
      <c r="K72" s="95"/>
      <c r="L72" s="95"/>
      <c r="M72" s="95"/>
      <c r="N72" s="95"/>
      <c r="O72" s="95"/>
      <c r="P72" s="95"/>
      <c r="Q72" s="95"/>
      <c r="R72" s="93"/>
      <c r="S72" s="93"/>
      <c r="T72" s="93"/>
    </row>
    <row r="73" spans="1:20" s="37" customFormat="1">
      <c r="A73" s="93"/>
      <c r="B73" s="94"/>
      <c r="C73" s="93"/>
      <c r="D73" s="93"/>
      <c r="E73" s="93"/>
      <c r="F73" s="93"/>
      <c r="G73" s="93"/>
      <c r="H73" s="93"/>
      <c r="I73" s="95"/>
      <c r="J73" s="95"/>
      <c r="K73" s="95"/>
      <c r="L73" s="95"/>
      <c r="M73" s="95"/>
      <c r="N73" s="95"/>
      <c r="O73" s="95"/>
      <c r="P73" s="95"/>
      <c r="Q73" s="95"/>
      <c r="R73" s="93"/>
      <c r="S73" s="93"/>
      <c r="T73" s="93"/>
    </row>
    <row r="74" spans="1:20" s="37" customFormat="1">
      <c r="A74" s="93"/>
      <c r="B74" s="94"/>
      <c r="C74" s="93"/>
      <c r="D74" s="93"/>
      <c r="E74" s="93"/>
      <c r="F74" s="93"/>
      <c r="G74" s="93"/>
      <c r="H74" s="93"/>
      <c r="I74" s="95"/>
      <c r="J74" s="95"/>
      <c r="K74" s="95"/>
      <c r="L74" s="95"/>
      <c r="M74" s="95"/>
      <c r="N74" s="95"/>
      <c r="O74" s="95"/>
      <c r="P74" s="95"/>
      <c r="Q74" s="95"/>
      <c r="R74" s="93"/>
      <c r="S74" s="93"/>
      <c r="T74" s="93"/>
    </row>
    <row r="75" spans="1:20" s="37" customFormat="1">
      <c r="A75" s="93"/>
      <c r="B75" s="94"/>
      <c r="C75" s="93"/>
      <c r="D75" s="93"/>
      <c r="E75" s="93"/>
      <c r="F75" s="93"/>
      <c r="G75" s="93"/>
      <c r="H75" s="93"/>
      <c r="I75" s="95"/>
      <c r="J75" s="95"/>
      <c r="K75" s="95"/>
      <c r="L75" s="95"/>
      <c r="M75" s="95"/>
      <c r="N75" s="95"/>
      <c r="O75" s="95"/>
      <c r="P75" s="95"/>
      <c r="Q75" s="95"/>
      <c r="R75" s="93"/>
      <c r="S75" s="93"/>
      <c r="T75" s="93"/>
    </row>
    <row r="76" spans="1:20" s="37" customFormat="1">
      <c r="A76" s="93"/>
      <c r="B76" s="94"/>
      <c r="C76" s="93"/>
      <c r="D76" s="93"/>
      <c r="E76" s="93"/>
      <c r="F76" s="93"/>
      <c r="G76" s="93"/>
      <c r="H76" s="93"/>
      <c r="I76" s="95"/>
      <c r="J76" s="95"/>
      <c r="K76" s="95"/>
      <c r="L76" s="95"/>
      <c r="M76" s="95"/>
      <c r="N76" s="95"/>
      <c r="O76" s="95"/>
      <c r="P76" s="95"/>
      <c r="Q76" s="95"/>
      <c r="R76" s="93"/>
      <c r="S76" s="93"/>
      <c r="T76" s="93"/>
    </row>
    <row r="77" spans="1:20" s="37" customFormat="1">
      <c r="A77" s="93"/>
      <c r="B77" s="94"/>
      <c r="C77" s="93"/>
      <c r="D77" s="93"/>
      <c r="E77" s="93"/>
      <c r="F77" s="93"/>
      <c r="G77" s="93"/>
      <c r="H77" s="93"/>
      <c r="I77" s="95"/>
      <c r="J77" s="95"/>
      <c r="K77" s="95"/>
      <c r="L77" s="95"/>
      <c r="M77" s="95"/>
      <c r="N77" s="95"/>
      <c r="O77" s="95"/>
      <c r="P77" s="95"/>
      <c r="Q77" s="95"/>
      <c r="R77" s="93"/>
      <c r="S77" s="93"/>
      <c r="T77" s="93"/>
    </row>
    <row r="78" spans="1:20" s="37" customFormat="1">
      <c r="A78" s="93"/>
      <c r="B78" s="94"/>
      <c r="C78" s="93"/>
      <c r="D78" s="93"/>
      <c r="E78" s="93"/>
      <c r="F78" s="93"/>
      <c r="G78" s="93"/>
      <c r="H78" s="93"/>
      <c r="I78" s="95"/>
      <c r="J78" s="95"/>
      <c r="K78" s="95"/>
      <c r="L78" s="95"/>
      <c r="M78" s="95"/>
      <c r="N78" s="95"/>
      <c r="O78" s="95"/>
      <c r="P78" s="95"/>
      <c r="Q78" s="95"/>
      <c r="R78" s="93"/>
      <c r="S78" s="93"/>
      <c r="T78" s="93"/>
    </row>
    <row r="79" spans="1:20" s="37" customFormat="1">
      <c r="A79" s="93"/>
      <c r="B79" s="94"/>
      <c r="C79" s="93"/>
      <c r="D79" s="93"/>
      <c r="E79" s="93"/>
      <c r="F79" s="93"/>
      <c r="G79" s="93"/>
      <c r="H79" s="93"/>
      <c r="I79" s="95"/>
      <c r="J79" s="95"/>
      <c r="K79" s="95"/>
      <c r="L79" s="95"/>
      <c r="M79" s="95"/>
      <c r="N79" s="95"/>
      <c r="O79" s="95"/>
      <c r="P79" s="95"/>
      <c r="Q79" s="95"/>
      <c r="R79" s="93"/>
      <c r="S79" s="93"/>
      <c r="T79" s="93"/>
    </row>
    <row r="80" spans="1:20" s="37" customFormat="1">
      <c r="A80" s="93"/>
      <c r="B80" s="94"/>
      <c r="C80" s="93"/>
      <c r="D80" s="93"/>
      <c r="E80" s="93"/>
      <c r="F80" s="93"/>
      <c r="G80" s="93"/>
      <c r="H80" s="93"/>
      <c r="I80" s="95"/>
      <c r="J80" s="95"/>
      <c r="K80" s="95"/>
      <c r="L80" s="95"/>
      <c r="M80" s="95"/>
      <c r="N80" s="95"/>
      <c r="O80" s="95"/>
      <c r="P80" s="95"/>
      <c r="Q80" s="95"/>
      <c r="R80" s="93"/>
      <c r="S80" s="93"/>
      <c r="T80" s="93"/>
    </row>
    <row r="81" spans="1:20" s="37" customFormat="1">
      <c r="A81" s="93"/>
      <c r="B81" s="94"/>
      <c r="C81" s="93"/>
      <c r="D81" s="93"/>
      <c r="E81" s="93"/>
      <c r="F81" s="93"/>
      <c r="G81" s="93"/>
      <c r="H81" s="93"/>
      <c r="I81" s="95"/>
      <c r="J81" s="95"/>
      <c r="K81" s="95"/>
      <c r="L81" s="95"/>
      <c r="M81" s="95"/>
      <c r="N81" s="95"/>
      <c r="O81" s="95"/>
      <c r="P81" s="95"/>
      <c r="Q81" s="95"/>
      <c r="R81" s="93"/>
      <c r="S81" s="93"/>
      <c r="T81" s="93"/>
    </row>
    <row r="82" spans="1:20" s="37" customFormat="1">
      <c r="A82" s="93"/>
      <c r="B82" s="94"/>
      <c r="C82" s="93"/>
      <c r="D82" s="93"/>
      <c r="E82" s="93"/>
      <c r="F82" s="93"/>
      <c r="G82" s="93"/>
      <c r="H82" s="93"/>
      <c r="I82" s="95"/>
      <c r="J82" s="95"/>
      <c r="K82" s="95"/>
      <c r="L82" s="95"/>
      <c r="M82" s="95"/>
      <c r="N82" s="95"/>
      <c r="O82" s="95"/>
      <c r="P82" s="95"/>
      <c r="Q82" s="95"/>
      <c r="R82" s="93"/>
      <c r="S82" s="93"/>
      <c r="T82" s="93"/>
    </row>
    <row r="83" spans="1:20" s="37" customFormat="1">
      <c r="A83" s="93"/>
      <c r="B83" s="94"/>
      <c r="C83" s="93"/>
      <c r="D83" s="93"/>
      <c r="E83" s="93"/>
      <c r="F83" s="93"/>
      <c r="G83" s="93"/>
      <c r="H83" s="93"/>
      <c r="I83" s="95"/>
      <c r="J83" s="95"/>
      <c r="K83" s="95"/>
      <c r="L83" s="95"/>
      <c r="M83" s="95"/>
      <c r="N83" s="95"/>
      <c r="O83" s="95"/>
      <c r="P83" s="95"/>
      <c r="Q83" s="95"/>
      <c r="R83" s="93"/>
      <c r="S83" s="93"/>
      <c r="T83" s="93"/>
    </row>
    <row r="84" spans="1:20" s="37" customFormat="1">
      <c r="A84" s="93"/>
      <c r="B84" s="94"/>
      <c r="C84" s="93"/>
      <c r="D84" s="93"/>
      <c r="E84" s="93"/>
      <c r="F84" s="93"/>
      <c r="G84" s="93"/>
      <c r="H84" s="93"/>
      <c r="I84" s="95"/>
      <c r="J84" s="95"/>
      <c r="K84" s="95"/>
      <c r="L84" s="95"/>
      <c r="M84" s="95"/>
      <c r="N84" s="95"/>
      <c r="O84" s="95"/>
      <c r="P84" s="95"/>
      <c r="Q84" s="95"/>
      <c r="R84" s="93"/>
      <c r="S84" s="93"/>
      <c r="T84" s="93"/>
    </row>
    <row r="85" spans="1:20" s="37" customFormat="1">
      <c r="A85" s="93"/>
      <c r="B85" s="94"/>
      <c r="C85" s="93"/>
      <c r="D85" s="93"/>
      <c r="E85" s="93"/>
      <c r="F85" s="93"/>
      <c r="G85" s="93"/>
      <c r="H85" s="93"/>
      <c r="I85" s="95"/>
      <c r="J85" s="95"/>
      <c r="K85" s="95"/>
      <c r="L85" s="95"/>
      <c r="M85" s="95"/>
      <c r="N85" s="95"/>
      <c r="O85" s="95"/>
      <c r="P85" s="95"/>
      <c r="Q85" s="95"/>
      <c r="R85" s="93"/>
      <c r="S85" s="93"/>
      <c r="T85" s="93"/>
    </row>
    <row r="86" spans="1:20" s="37" customFormat="1">
      <c r="A86" s="93"/>
      <c r="B86" s="94"/>
      <c r="C86" s="93"/>
      <c r="D86" s="93"/>
      <c r="E86" s="93"/>
      <c r="F86" s="93"/>
      <c r="G86" s="93"/>
      <c r="H86" s="93"/>
      <c r="I86" s="95"/>
      <c r="J86" s="95"/>
      <c r="K86" s="95"/>
      <c r="L86" s="95"/>
      <c r="M86" s="95"/>
      <c r="N86" s="95"/>
      <c r="O86" s="95"/>
      <c r="P86" s="95"/>
      <c r="Q86" s="95"/>
      <c r="R86" s="93"/>
      <c r="S86" s="93"/>
      <c r="T86" s="93"/>
    </row>
    <row r="87" spans="1:20" s="37" customFormat="1">
      <c r="A87" s="93"/>
      <c r="B87" s="94"/>
      <c r="C87" s="93"/>
      <c r="D87" s="93"/>
      <c r="E87" s="93"/>
      <c r="F87" s="93"/>
      <c r="G87" s="93"/>
      <c r="H87" s="93"/>
      <c r="I87" s="95"/>
      <c r="J87" s="95"/>
      <c r="K87" s="95"/>
      <c r="L87" s="95"/>
      <c r="M87" s="95"/>
      <c r="N87" s="95"/>
      <c r="O87" s="95"/>
      <c r="P87" s="95"/>
      <c r="Q87" s="95"/>
      <c r="R87" s="93"/>
      <c r="S87" s="93"/>
      <c r="T87" s="93"/>
    </row>
    <row r="88" spans="1:20" s="37" customFormat="1">
      <c r="A88" s="93"/>
      <c r="B88" s="94"/>
      <c r="C88" s="93"/>
      <c r="D88" s="93"/>
      <c r="E88" s="93"/>
      <c r="F88" s="93"/>
      <c r="G88" s="93"/>
      <c r="H88" s="93"/>
      <c r="I88" s="95"/>
      <c r="J88" s="95"/>
      <c r="K88" s="95"/>
      <c r="L88" s="95"/>
      <c r="M88" s="95"/>
      <c r="N88" s="95"/>
      <c r="O88" s="95"/>
      <c r="P88" s="95"/>
      <c r="Q88" s="95"/>
      <c r="R88" s="93"/>
      <c r="S88" s="93"/>
      <c r="T88" s="93"/>
    </row>
    <row r="89" spans="1:20" s="37" customFormat="1">
      <c r="A89" s="93"/>
      <c r="B89" s="94"/>
      <c r="C89" s="93"/>
      <c r="D89" s="93"/>
      <c r="E89" s="93"/>
      <c r="F89" s="93"/>
      <c r="G89" s="93"/>
      <c r="H89" s="93"/>
      <c r="I89" s="95"/>
      <c r="J89" s="95"/>
      <c r="K89" s="95"/>
      <c r="L89" s="95"/>
      <c r="M89" s="95"/>
      <c r="N89" s="95"/>
      <c r="O89" s="95"/>
      <c r="P89" s="95"/>
      <c r="Q89" s="95"/>
      <c r="R89" s="93"/>
      <c r="S89" s="93"/>
      <c r="T89" s="93"/>
    </row>
    <row r="90" spans="1:20" s="37" customFormat="1">
      <c r="A90" s="93"/>
      <c r="B90" s="94"/>
      <c r="C90" s="93"/>
      <c r="D90" s="93"/>
      <c r="E90" s="93"/>
      <c r="F90" s="93"/>
      <c r="G90" s="93"/>
      <c r="H90" s="93"/>
      <c r="I90" s="95"/>
      <c r="J90" s="95"/>
      <c r="K90" s="95"/>
      <c r="L90" s="95"/>
      <c r="M90" s="95"/>
      <c r="N90" s="95"/>
      <c r="O90" s="95"/>
      <c r="P90" s="95"/>
      <c r="Q90" s="95"/>
      <c r="R90" s="93"/>
      <c r="S90" s="93"/>
      <c r="T90" s="93"/>
    </row>
    <row r="91" spans="1:20" s="37" customFormat="1">
      <c r="A91" s="93"/>
      <c r="B91" s="94"/>
      <c r="C91" s="93"/>
      <c r="D91" s="93"/>
      <c r="E91" s="93"/>
      <c r="F91" s="93"/>
      <c r="G91" s="93"/>
      <c r="H91" s="93"/>
      <c r="I91" s="95"/>
      <c r="J91" s="95"/>
      <c r="K91" s="95"/>
      <c r="L91" s="95"/>
      <c r="M91" s="95"/>
      <c r="N91" s="95"/>
      <c r="O91" s="95"/>
      <c r="P91" s="95"/>
      <c r="Q91" s="95"/>
      <c r="R91" s="93"/>
      <c r="S91" s="93"/>
      <c r="T91" s="93"/>
    </row>
    <row r="92" spans="1:20" s="37" customFormat="1">
      <c r="A92" s="93"/>
      <c r="B92" s="94"/>
      <c r="C92" s="93"/>
      <c r="D92" s="93"/>
      <c r="E92" s="93"/>
      <c r="F92" s="93"/>
      <c r="G92" s="93"/>
      <c r="H92" s="93"/>
      <c r="I92" s="95"/>
      <c r="J92" s="95"/>
      <c r="K92" s="95"/>
      <c r="L92" s="95"/>
      <c r="M92" s="95"/>
      <c r="N92" s="95"/>
      <c r="O92" s="95"/>
      <c r="P92" s="95"/>
      <c r="Q92" s="95"/>
      <c r="R92" s="93"/>
      <c r="S92" s="93"/>
      <c r="T92" s="93"/>
    </row>
    <row r="93" spans="1:20" s="37" customFormat="1">
      <c r="A93" s="93"/>
      <c r="B93" s="94"/>
      <c r="C93" s="93"/>
      <c r="D93" s="93"/>
      <c r="E93" s="93"/>
      <c r="F93" s="93"/>
      <c r="G93" s="93"/>
      <c r="H93" s="93"/>
      <c r="I93" s="95"/>
      <c r="J93" s="95"/>
      <c r="K93" s="95"/>
      <c r="L93" s="95"/>
      <c r="M93" s="95"/>
      <c r="N93" s="95"/>
      <c r="O93" s="95"/>
      <c r="P93" s="95"/>
      <c r="Q93" s="95"/>
      <c r="R93" s="93"/>
      <c r="S93" s="93"/>
      <c r="T93" s="93"/>
    </row>
    <row r="94" spans="1:20" s="37" customFormat="1">
      <c r="A94" s="93"/>
      <c r="B94" s="94"/>
      <c r="C94" s="93"/>
      <c r="D94" s="93"/>
      <c r="E94" s="93"/>
      <c r="F94" s="93"/>
      <c r="G94" s="93"/>
      <c r="H94" s="93"/>
      <c r="I94" s="95"/>
      <c r="J94" s="95"/>
      <c r="K94" s="95"/>
      <c r="L94" s="95"/>
      <c r="M94" s="95"/>
      <c r="N94" s="95"/>
      <c r="O94" s="95"/>
      <c r="P94" s="95"/>
      <c r="Q94" s="95"/>
      <c r="R94" s="93"/>
      <c r="S94" s="93"/>
      <c r="T94" s="93"/>
    </row>
    <row r="95" spans="1:20" s="37" customFormat="1">
      <c r="A95" s="93"/>
      <c r="B95" s="94"/>
      <c r="C95" s="93"/>
      <c r="D95" s="93"/>
      <c r="E95" s="93"/>
      <c r="F95" s="93"/>
      <c r="G95" s="93"/>
      <c r="H95" s="93"/>
      <c r="I95" s="95"/>
      <c r="J95" s="95"/>
      <c r="K95" s="95"/>
      <c r="L95" s="95"/>
      <c r="M95" s="95"/>
      <c r="N95" s="95"/>
      <c r="O95" s="95"/>
      <c r="P95" s="95"/>
      <c r="Q95" s="95"/>
      <c r="R95" s="93"/>
      <c r="S95" s="93"/>
      <c r="T95" s="93"/>
    </row>
    <row r="96" spans="1:20" s="37" customFormat="1">
      <c r="A96" s="93"/>
      <c r="B96" s="94"/>
      <c r="C96" s="93"/>
      <c r="D96" s="93"/>
      <c r="E96" s="93"/>
      <c r="F96" s="93"/>
      <c r="G96" s="93"/>
      <c r="H96" s="93"/>
      <c r="I96" s="95"/>
      <c r="J96" s="95"/>
      <c r="K96" s="95"/>
      <c r="L96" s="95"/>
      <c r="M96" s="95"/>
      <c r="N96" s="95"/>
      <c r="O96" s="95"/>
      <c r="P96" s="95"/>
      <c r="Q96" s="95"/>
      <c r="R96" s="93"/>
      <c r="S96" s="93"/>
      <c r="T96" s="93"/>
    </row>
    <row r="97" spans="1:20" s="37" customFormat="1">
      <c r="A97" s="93"/>
      <c r="B97" s="94"/>
      <c r="C97" s="93"/>
      <c r="D97" s="93"/>
      <c r="E97" s="93"/>
      <c r="F97" s="93"/>
      <c r="G97" s="93"/>
      <c r="H97" s="93"/>
      <c r="I97" s="95"/>
      <c r="J97" s="95"/>
      <c r="K97" s="95"/>
      <c r="L97" s="95"/>
      <c r="M97" s="95"/>
      <c r="N97" s="95"/>
      <c r="O97" s="95"/>
      <c r="P97" s="95"/>
      <c r="Q97" s="95"/>
      <c r="R97" s="93"/>
      <c r="S97" s="93"/>
      <c r="T97" s="93"/>
    </row>
    <row r="98" spans="1:20" s="37" customFormat="1">
      <c r="A98" s="93"/>
      <c r="B98" s="94"/>
      <c r="C98" s="93"/>
      <c r="D98" s="93"/>
      <c r="E98" s="93"/>
      <c r="F98" s="93"/>
      <c r="G98" s="93"/>
      <c r="H98" s="93"/>
      <c r="I98" s="95"/>
      <c r="J98" s="95"/>
      <c r="K98" s="95"/>
      <c r="L98" s="95"/>
      <c r="M98" s="95"/>
      <c r="N98" s="95"/>
      <c r="O98" s="95"/>
      <c r="P98" s="95"/>
      <c r="Q98" s="95"/>
      <c r="R98" s="93"/>
      <c r="S98" s="93"/>
      <c r="T98" s="93"/>
    </row>
    <row r="99" spans="1:20" s="37" customFormat="1">
      <c r="A99" s="93"/>
      <c r="B99" s="94"/>
      <c r="C99" s="93"/>
      <c r="D99" s="93"/>
      <c r="E99" s="93"/>
      <c r="F99" s="93"/>
      <c r="G99" s="93"/>
      <c r="H99" s="93"/>
      <c r="I99" s="95"/>
      <c r="J99" s="95"/>
      <c r="K99" s="95"/>
      <c r="L99" s="95"/>
      <c r="M99" s="95"/>
      <c r="N99" s="95"/>
      <c r="O99" s="95"/>
      <c r="P99" s="95"/>
      <c r="Q99" s="95"/>
      <c r="R99" s="93"/>
      <c r="S99" s="93"/>
      <c r="T99" s="93"/>
    </row>
    <row r="100" spans="1:20" s="37" customFormat="1">
      <c r="A100" s="93"/>
      <c r="B100" s="94"/>
      <c r="C100" s="93"/>
      <c r="D100" s="93"/>
      <c r="E100" s="93"/>
      <c r="F100" s="93"/>
      <c r="G100" s="93"/>
      <c r="H100" s="93"/>
      <c r="I100" s="95"/>
      <c r="J100" s="95"/>
      <c r="K100" s="95"/>
      <c r="L100" s="95"/>
      <c r="M100" s="95"/>
      <c r="N100" s="95"/>
      <c r="O100" s="95"/>
      <c r="P100" s="95"/>
      <c r="Q100" s="95"/>
      <c r="R100" s="93"/>
      <c r="S100" s="93"/>
      <c r="T100" s="93"/>
    </row>
    <row r="101" spans="1:20" s="37" customFormat="1">
      <c r="A101" s="93"/>
      <c r="B101" s="94"/>
      <c r="C101" s="93"/>
      <c r="D101" s="93"/>
      <c r="E101" s="93"/>
      <c r="F101" s="93"/>
      <c r="G101" s="93"/>
      <c r="H101" s="93"/>
      <c r="I101" s="95"/>
      <c r="J101" s="95"/>
      <c r="K101" s="95"/>
      <c r="L101" s="95"/>
      <c r="M101" s="95"/>
      <c r="N101" s="95"/>
      <c r="O101" s="95"/>
      <c r="P101" s="95"/>
      <c r="Q101" s="95"/>
      <c r="R101" s="93"/>
      <c r="S101" s="93"/>
      <c r="T101" s="93"/>
    </row>
    <row r="102" spans="1:20" s="37" customFormat="1">
      <c r="A102" s="93"/>
      <c r="B102" s="94"/>
      <c r="C102" s="93"/>
      <c r="D102" s="93"/>
      <c r="E102" s="93"/>
      <c r="F102" s="93"/>
      <c r="G102" s="93"/>
      <c r="H102" s="93"/>
      <c r="I102" s="95"/>
      <c r="J102" s="95"/>
      <c r="K102" s="95"/>
      <c r="L102" s="95"/>
      <c r="M102" s="95"/>
      <c r="N102" s="95"/>
      <c r="O102" s="95"/>
      <c r="P102" s="95"/>
      <c r="Q102" s="95"/>
      <c r="R102" s="93"/>
      <c r="S102" s="93"/>
      <c r="T102" s="93"/>
    </row>
    <row r="103" spans="1:20" s="37" customFormat="1">
      <c r="A103" s="93"/>
      <c r="B103" s="94"/>
      <c r="C103" s="93"/>
      <c r="D103" s="93"/>
      <c r="E103" s="93"/>
      <c r="F103" s="93"/>
      <c r="G103" s="93"/>
      <c r="H103" s="93"/>
      <c r="I103" s="95"/>
      <c r="J103" s="95"/>
      <c r="K103" s="95"/>
      <c r="L103" s="95"/>
      <c r="M103" s="95"/>
      <c r="N103" s="95"/>
      <c r="O103" s="95"/>
      <c r="P103" s="95"/>
      <c r="Q103" s="95"/>
      <c r="R103" s="93"/>
      <c r="S103" s="93"/>
      <c r="T103" s="93"/>
    </row>
    <row r="104" spans="1:20" s="37" customFormat="1">
      <c r="A104" s="93"/>
      <c r="B104" s="94"/>
      <c r="C104" s="93"/>
      <c r="D104" s="93"/>
      <c r="E104" s="93"/>
      <c r="F104" s="93"/>
      <c r="G104" s="93"/>
      <c r="H104" s="93"/>
      <c r="I104" s="95"/>
      <c r="J104" s="95"/>
      <c r="K104" s="95"/>
      <c r="L104" s="95"/>
      <c r="M104" s="95"/>
      <c r="N104" s="95"/>
      <c r="O104" s="95"/>
      <c r="P104" s="95"/>
      <c r="Q104" s="95"/>
      <c r="R104" s="93"/>
      <c r="S104" s="93"/>
      <c r="T104" s="93"/>
    </row>
    <row r="105" spans="1:20" s="37" customFormat="1">
      <c r="A105" s="93"/>
      <c r="B105" s="94"/>
      <c r="C105" s="93"/>
      <c r="D105" s="93"/>
      <c r="E105" s="93"/>
      <c r="F105" s="93"/>
      <c r="G105" s="93"/>
      <c r="H105" s="93"/>
      <c r="I105" s="95"/>
      <c r="J105" s="95"/>
      <c r="K105" s="95"/>
      <c r="L105" s="95"/>
      <c r="M105" s="95"/>
      <c r="N105" s="95"/>
      <c r="O105" s="95"/>
      <c r="P105" s="95"/>
      <c r="Q105" s="95"/>
      <c r="R105" s="93"/>
      <c r="S105" s="93"/>
      <c r="T105" s="93"/>
    </row>
  </sheetData>
  <mergeCells count="25">
    <mergeCell ref="P10:T10"/>
    <mergeCell ref="A12:B12"/>
    <mergeCell ref="V7:V9"/>
    <mergeCell ref="H7:J7"/>
    <mergeCell ref="M7:O7"/>
    <mergeCell ref="N8:O8"/>
    <mergeCell ref="K7:K9"/>
    <mergeCell ref="I8:J8"/>
    <mergeCell ref="P7:T9"/>
    <mergeCell ref="F7:F9"/>
    <mergeCell ref="G7:G9"/>
    <mergeCell ref="H8:H9"/>
    <mergeCell ref="A7:A9"/>
    <mergeCell ref="B7:B9"/>
    <mergeCell ref="C7:C9"/>
    <mergeCell ref="D7:D9"/>
    <mergeCell ref="E7:E9"/>
    <mergeCell ref="L7:L9"/>
    <mergeCell ref="M8:M9"/>
    <mergeCell ref="S6:T6"/>
    <mergeCell ref="A1:T1"/>
    <mergeCell ref="A2:T2"/>
    <mergeCell ref="A4:T4"/>
    <mergeCell ref="A5:T5"/>
    <mergeCell ref="A3:T3"/>
  </mergeCells>
  <pageMargins left="0.11811023622047245" right="0.11811023622047245" top="0.74803149606299213" bottom="0.74803149606299213" header="0.31496062992125984" footer="0.31496062992125984"/>
  <pageSetup paperSize="9" scale="37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PL1. BẢNG TỔNG HỢP VỐN</vt:lpstr>
      <vt:lpstr>PL2.TỔNG HỢP DỰ ÁN 2025</vt:lpstr>
      <vt:lpstr>'PL2.TỔNG HỢP DỰ ÁN 2025'!Print_Area</vt:lpstr>
      <vt:lpstr>'PL1. BẢNG TỔNG HỢP VỐN'!Print_Titles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2025-08-11T04:13:58Z</cp:lastPrinted>
  <dcterms:created xsi:type="dcterms:W3CDTF">2025-07-25T03:00:14Z</dcterms:created>
  <dcterms:modified xsi:type="dcterms:W3CDTF">2025-08-18T09:32:02Z</dcterms:modified>
</cp:coreProperties>
</file>